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678" activeTab="0"/>
  </bookViews>
  <sheets>
    <sheet name="UVOD" sheetId="18" r:id="rId3"/>
    <sheet name="FU" sheetId="16" state="hidden" r:id="rId4"/>
    <sheet name="XML Export" sheetId="15" state="hidden" r:id="rId5"/>
    <sheet name="ZAKL_DATA" sheetId="14" r:id="rId6"/>
    <sheet name="XML_export" sheetId="17" r:id="rId7"/>
    <sheet name="1strana" sheetId="9" r:id="rId8"/>
    <sheet name="2strana" sheetId="2" r:id="rId9"/>
    <sheet name="3strana" sheetId="4" r:id="rId10"/>
    <sheet name="Příl1" sheetId="11" r:id="rId11"/>
    <sheet name="Příl2" sheetId="12" r:id="rId12"/>
  </sheets>
  <externalReferences>
    <externalReference r:id="rId14"/>
    <externalReference r:id="rId15"/>
  </externalReferences>
  <definedNames>
    <definedName name="fin_ur" localSheetId="0">[1]FU!$B$3:$B$17</definedName>
    <definedName name="fin_ur">FU!$B$3:$B$17</definedName>
    <definedName name="financni_urady">'[2]Finanční úřady'!$B$3:$B$17</definedName>
    <definedName name="_xlnm.Print_Area" localSheetId="5">'1strana'!$A$1:$M$48</definedName>
    <definedName name="_xlnm.Print_Area" localSheetId="6">'2strana'!$A$1:$N$35</definedName>
    <definedName name="_xlnm.Print_Area" localSheetId="7">'3strana'!$A$1:$H$43</definedName>
    <definedName name="_xlnm.Print_Area" localSheetId="8">Příl1!$A$1:$F$43</definedName>
    <definedName name="_xlnm.Print_Area" localSheetId="9">Příl2!$A$1:$F$50</definedName>
    <definedName name="_xlnm.Print_Area" localSheetId="0">UVOD!$A$1:$J$29</definedName>
    <definedName name="_xlnm.Print_Area" localSheetId="4">XML_export!$A$1:$B$8</definedName>
    <definedName name="_xlnm.Print_Area" localSheetId="3">ZAKL_DATA!$A$1:$E$42</definedName>
    <definedName name="U" localSheetId="0">#REF!</definedName>
    <definedName name="U">#REF!</definedName>
    <definedName name="Uzem" localSheetId="0">#REF!</definedName>
    <definedName name="Uzem">#REF!</definedName>
    <definedName name="Uzem_pra" localSheetId="0">#REF!</definedName>
    <definedName name="Uzem_pra">#REF!</definedName>
    <definedName name="uzemni_prac">FU!$E$3:$E$204</definedName>
    <definedName name="Uzemni_pracoviste" localSheetId="0">#REF!</definedName>
    <definedName name="Uzemni_pracoviste">#REF!</definedName>
    <definedName name="Územní_pracoviště" localSheetId="0">#REF!</definedName>
    <definedName name="Územní_pracoviště">#REF!</definedName>
    <definedName name="validation_list">OFFSET('[2]Obory činnosti'!$E$2,,,COUNTIF('[2]Obory činnosti'!$E$2:$E$1750,"?*"))</definedName>
    <definedName name="validation_list2" localSheetId="0">OFFSET([1]FU!$H$3,,,COUNTIF([1]FU!$H$3:$H$204,"?*"))</definedName>
    <definedName name="validation_list2" localSheetId="4">OFFSET('[2]Finanční úřady'!$H$3,,,COUNTIF('[2]Finanční úřady'!$H$3:$H$204,"?*"))</definedName>
    <definedName name="validation_list2">OFFSET(FU!$H$3,,,COUNTIF(FU!$H$3:$H$204,"?*"))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18"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900-000001000000}">
      <text>
        <r>
          <rPr>
            <b/>
            <sz val="8"/>
            <rFont val="Tahoma"/>
            <family val="2"/>
            <charset val="-18"/>
          </rPr>
          <t>Martin Štěpán:</t>
        </r>
        <r>
          <rPr>
            <sz val="8"/>
            <rFont val="Tahoma"/>
            <family val="2"/>
            <charset val="-18"/>
          </rPr>
          <t xml:space="preserve">
Datum ukládejte prosím ve formátu MM/RRRR, příklad : 02/2024</t>
        </r>
      </text>
    </comment>
    <comment ref="C6" authorId="0" shapeId="0" xr:uid="{00000000-0006-0000-0900-000002000000}">
      <text>
        <r>
          <rPr>
            <b/>
            <sz val="8"/>
            <rFont val="Tahoma"/>
            <family val="2"/>
            <charset val="-18"/>
          </rPr>
          <t>Martin Štěpán:</t>
        </r>
        <r>
          <rPr>
            <sz val="8"/>
            <rFont val="Tahoma"/>
            <family val="2"/>
            <charset val="-18"/>
          </rPr>
          <t xml:space="preserve">
Datum ukládejte prosím ve formátu MM/RRRR, příklad : 02/2024</t>
        </r>
      </text>
    </comment>
    <comment ref="B7" authorId="0" shapeId="0" xr:uid="{428AA227-E887-4C83-9EA3-E2D911F4A82F}">
      <text>
        <r>
          <rPr>
            <b/>
            <sz val="8"/>
            <rFont val="Tahoma"/>
            <family val="2"/>
            <charset val="-18"/>
          </rPr>
          <t>Martin Štěpán:</t>
        </r>
        <r>
          <rPr>
            <sz val="8"/>
            <rFont val="Tahoma"/>
            <family val="2"/>
            <charset val="-18"/>
          </rPr>
          <t xml:space="preserve">
Datum ukládejte prosím ve formátu MM/RRRR, příklad : 02/2024</t>
        </r>
      </text>
    </comment>
    <comment ref="C7" authorId="0" shapeId="0" xr:uid="{45F1731D-F553-46FD-B74F-B5F559CD7572}">
      <text>
        <r>
          <rPr>
            <b/>
            <sz val="8"/>
            <rFont val="Tahoma"/>
            <family val="2"/>
            <charset val="-18"/>
          </rPr>
          <t>Martin Štěpán:</t>
        </r>
        <r>
          <rPr>
            <sz val="8"/>
            <rFont val="Tahoma"/>
            <family val="2"/>
            <charset val="-18"/>
          </rPr>
          <t xml:space="preserve">
Datum ukládejte prosím ve formátu MM/RRRR, příklad : 02/2024</t>
        </r>
      </text>
    </comment>
    <comment ref="B8" authorId="0" shapeId="0" xr:uid="{8DC6A2CB-5017-4F85-A62B-F7629C35DAEE}">
      <text>
        <r>
          <rPr>
            <b/>
            <sz val="8"/>
            <rFont val="Tahoma"/>
            <family val="2"/>
            <charset val="-18"/>
          </rPr>
          <t>Martin Štěpán:</t>
        </r>
        <r>
          <rPr>
            <sz val="8"/>
            <rFont val="Tahoma"/>
            <family val="2"/>
            <charset val="-18"/>
          </rPr>
          <t xml:space="preserve">
Datum ukládejte prosím ve formátu MM/RRRR, příklad : 02/2024</t>
        </r>
      </text>
    </comment>
    <comment ref="C8" authorId="0" shapeId="0" xr:uid="{502E5E0B-460E-4FF0-8E12-3120C4ED65B5}">
      <text>
        <r>
          <rPr>
            <b/>
            <sz val="8"/>
            <rFont val="Tahoma"/>
            <family val="2"/>
            <charset val="-18"/>
          </rPr>
          <t>Martin Štěpán:</t>
        </r>
        <r>
          <rPr>
            <sz val="8"/>
            <rFont val="Tahoma"/>
            <family val="2"/>
            <charset val="-18"/>
          </rPr>
          <t xml:space="preserve">
Datum ukládejte prosím ve formátu MM/RRRR, příklad : 02/2024</t>
        </r>
      </text>
    </comment>
    <comment ref="B9" authorId="0" shapeId="0" xr:uid="{09FAD29C-DE6B-470C-B91B-0965006C3FEB}">
      <text>
        <r>
          <rPr>
            <b/>
            <sz val="8"/>
            <rFont val="Tahoma"/>
            <family val="2"/>
            <charset val="-18"/>
          </rPr>
          <t>Martin Štěpán:</t>
        </r>
        <r>
          <rPr>
            <sz val="8"/>
            <rFont val="Tahoma"/>
            <family val="2"/>
            <charset val="-18"/>
          </rPr>
          <t xml:space="preserve">
Datum ukládejte prosím ve formátu MM/RRRR, příklad : 02/2024</t>
        </r>
      </text>
    </comment>
    <comment ref="C9" authorId="0" shapeId="0" xr:uid="{99834E08-9A97-441A-90F2-D2FADE6C1A8A}">
      <text>
        <r>
          <rPr>
            <b/>
            <sz val="8"/>
            <rFont val="Tahoma"/>
            <family val="2"/>
            <charset val="-18"/>
          </rPr>
          <t>Martin Štěpán:</t>
        </r>
        <r>
          <rPr>
            <sz val="8"/>
            <rFont val="Tahoma"/>
            <family val="2"/>
            <charset val="-18"/>
          </rPr>
          <t xml:space="preserve">
Datum ukládejte prosím ve formátu MM/RRRR, příklad : 02/2024</t>
        </r>
      </text>
    </comment>
    <comment ref="B10" authorId="0" shapeId="0" xr:uid="{7D521F45-F1AF-49AB-869E-C560D3121281}">
      <text>
        <r>
          <rPr>
            <b/>
            <sz val="8"/>
            <rFont val="Tahoma"/>
            <family val="2"/>
            <charset val="-18"/>
          </rPr>
          <t>Martin Štěpán:</t>
        </r>
        <r>
          <rPr>
            <sz val="8"/>
            <rFont val="Tahoma"/>
            <family val="2"/>
            <charset val="-18"/>
          </rPr>
          <t xml:space="preserve">
Datum ukládejte prosím ve formátu MM/RRRR, příklad : 02/2024</t>
        </r>
      </text>
    </comment>
    <comment ref="C10" authorId="0" shapeId="0" xr:uid="{7BECEDCA-31D3-499F-BF91-70A486C8C75E}">
      <text>
        <r>
          <rPr>
            <b/>
            <sz val="8"/>
            <rFont val="Tahoma"/>
            <family val="2"/>
            <charset val="-18"/>
          </rPr>
          <t>Martin Štěpán:</t>
        </r>
        <r>
          <rPr>
            <sz val="8"/>
            <rFont val="Tahoma"/>
            <family val="2"/>
            <charset val="-18"/>
          </rPr>
          <t xml:space="preserve">
Datum ukládejte prosím ve formátu MM/RRRR, příklad : 02/2024</t>
        </r>
      </text>
    </comment>
    <comment ref="B11" authorId="0" shapeId="0" xr:uid="{756F2EC0-5090-474F-98C0-FFFB4EF28400}">
      <text>
        <r>
          <rPr>
            <b/>
            <sz val="8"/>
            <rFont val="Tahoma"/>
            <family val="2"/>
            <charset val="-18"/>
          </rPr>
          <t>Martin Štěpán:</t>
        </r>
        <r>
          <rPr>
            <sz val="8"/>
            <rFont val="Tahoma"/>
            <family val="2"/>
            <charset val="-18"/>
          </rPr>
          <t xml:space="preserve">
Datum ukládejte prosím ve formátu MM/RRRR, příklad : 02/2024</t>
        </r>
      </text>
    </comment>
    <comment ref="C11" authorId="0" shapeId="0" xr:uid="{258F89DC-A9CB-4810-AD33-01A5BA72965A}">
      <text>
        <r>
          <rPr>
            <b/>
            <sz val="8"/>
            <rFont val="Tahoma"/>
            <family val="2"/>
            <charset val="-18"/>
          </rPr>
          <t>Martin Štěpán:</t>
        </r>
        <r>
          <rPr>
            <sz val="8"/>
            <rFont val="Tahoma"/>
            <family val="2"/>
            <charset val="-18"/>
          </rPr>
          <t xml:space="preserve">
Datum ukládejte prosím ve formátu MM/RRRR, příklad : 02/2024</t>
        </r>
      </text>
    </comment>
    <comment ref="B12" authorId="0" shapeId="0" xr:uid="{978F5706-91C1-42B6-A39D-E7E2028ACBD4}">
      <text>
        <r>
          <rPr>
            <b/>
            <sz val="8"/>
            <rFont val="Tahoma"/>
            <family val="2"/>
            <charset val="-18"/>
          </rPr>
          <t>Martin Štěpán:</t>
        </r>
        <r>
          <rPr>
            <sz val="8"/>
            <rFont val="Tahoma"/>
            <family val="2"/>
            <charset val="-18"/>
          </rPr>
          <t xml:space="preserve">
Datum ukládejte prosím ve formátu MM/RRRR, příklad : 02/2024</t>
        </r>
      </text>
    </comment>
    <comment ref="C12" authorId="0" shapeId="0" xr:uid="{7D03578F-1AF0-423F-9B26-115DDB1494BD}">
      <text>
        <r>
          <rPr>
            <b/>
            <sz val="8"/>
            <rFont val="Tahoma"/>
            <family val="2"/>
            <charset val="-18"/>
          </rPr>
          <t>Martin Štěpán:</t>
        </r>
        <r>
          <rPr>
            <sz val="8"/>
            <rFont val="Tahoma"/>
            <family val="2"/>
            <charset val="-18"/>
          </rPr>
          <t xml:space="preserve">
Datum ukládejte prosím ve formátu MM/RRRR, příklad : 02/2024</t>
        </r>
      </text>
    </comment>
    <comment ref="B13" authorId="0" shapeId="0" xr:uid="{7E23C8A9-B4C6-40B4-BC15-68A51A50524C}">
      <text>
        <r>
          <rPr>
            <b/>
            <sz val="8"/>
            <rFont val="Tahoma"/>
            <family val="2"/>
            <charset val="-18"/>
          </rPr>
          <t>Martin Štěpán:</t>
        </r>
        <r>
          <rPr>
            <sz val="8"/>
            <rFont val="Tahoma"/>
            <family val="2"/>
            <charset val="-18"/>
          </rPr>
          <t xml:space="preserve">
Datum ukládejte prosím ve formátu MM/RRRR, příklad : 02/2024</t>
        </r>
      </text>
    </comment>
    <comment ref="C13" authorId="0" shapeId="0" xr:uid="{CEB44294-D212-4C25-80DF-82FC79B920B3}">
      <text>
        <r>
          <rPr>
            <b/>
            <sz val="8"/>
            <rFont val="Tahoma"/>
            <family val="2"/>
            <charset val="-18"/>
          </rPr>
          <t>Martin Štěpán:</t>
        </r>
        <r>
          <rPr>
            <sz val="8"/>
            <rFont val="Tahoma"/>
            <family val="2"/>
            <charset val="-18"/>
          </rPr>
          <t xml:space="preserve">
Datum ukládejte prosím ve formátu MM/RRRR, příklad : 02/2024</t>
        </r>
      </text>
    </comment>
    <comment ref="B14" authorId="0" shapeId="0" xr:uid="{3DBBE54E-F21B-46AE-9A34-65E149406F3B}">
      <text>
        <r>
          <rPr>
            <b/>
            <sz val="8"/>
            <rFont val="Tahoma"/>
            <family val="2"/>
            <charset val="-18"/>
          </rPr>
          <t>Martin Štěpán:</t>
        </r>
        <r>
          <rPr>
            <sz val="8"/>
            <rFont val="Tahoma"/>
            <family val="2"/>
            <charset val="-18"/>
          </rPr>
          <t xml:space="preserve">
Datum ukládejte prosím ve formátu MM/RRRR, příklad : 02/2024</t>
        </r>
      </text>
    </comment>
    <comment ref="C14" authorId="0" shapeId="0" xr:uid="{F97F67A2-9142-416D-93AF-106FBA6D2964}">
      <text>
        <r>
          <rPr>
            <b/>
            <sz val="8"/>
            <rFont val="Tahoma"/>
            <family val="2"/>
            <charset val="-18"/>
          </rPr>
          <t>Martin Štěpán:</t>
        </r>
        <r>
          <rPr>
            <sz val="8"/>
            <rFont val="Tahoma"/>
            <family val="2"/>
            <charset val="-18"/>
          </rPr>
          <t xml:space="preserve">
Datum ukládejte prosím ve formátu MM/RRRR, příklad : 02/2024</t>
        </r>
      </text>
    </comment>
    <comment ref="B15" authorId="0" shapeId="0" xr:uid="{C84DA236-4A06-46DB-A8AA-E4C4463641F6}">
      <text>
        <r>
          <rPr>
            <b/>
            <sz val="8"/>
            <rFont val="Tahoma"/>
            <family val="2"/>
            <charset val="-18"/>
          </rPr>
          <t>Martin Štěpán:</t>
        </r>
        <r>
          <rPr>
            <sz val="8"/>
            <rFont val="Tahoma"/>
            <family val="2"/>
            <charset val="-18"/>
          </rPr>
          <t xml:space="preserve">
Datum ukládejte prosím ve formátu MM/RRRR, příklad : 02/2024</t>
        </r>
      </text>
    </comment>
    <comment ref="C15" authorId="0" shapeId="0" xr:uid="{CF0B74DB-B8AB-4AEF-B2C1-8CCF21D4FCB7}">
      <text>
        <r>
          <rPr>
            <b/>
            <sz val="8"/>
            <rFont val="Tahoma"/>
            <family val="2"/>
            <charset val="-18"/>
          </rPr>
          <t>Martin Štěpán:</t>
        </r>
        <r>
          <rPr>
            <sz val="8"/>
            <rFont val="Tahoma"/>
            <family val="2"/>
            <charset val="-18"/>
          </rPr>
          <t xml:space="preserve">
Datum ukládejte prosím ve formátu MM/RRRR, příklad : 02/2024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A1" authorId="0" shapeId="0" xr:uid="{00000000-0006-0000-03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3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3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3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3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2" authorId="0" shapeId="0" xr:uid="{00000000-0006-0000-0500-000001000000}">
      <text>
        <r>
          <rPr>
            <b/>
            <sz val="9"/>
            <rFont val="Tahoma"/>
            <family val="2"/>
            <charset val="-18"/>
          </rPr>
          <t>Martin Štěpán:</t>
        </r>
        <r>
          <rPr>
            <sz val="9"/>
            <rFont val="Tahoma"/>
            <family val="2"/>
            <charset val="-18"/>
          </rPr>
          <t xml:space="preserve">
Nehodící se škrněte vepsáním řetězce XXXXX</t>
        </r>
      </text>
    </comment>
    <comment ref="G12" authorId="0" shapeId="0" xr:uid="{00000000-0006-0000-0500-000002000000}">
      <text>
        <r>
          <rPr>
            <b/>
            <sz val="9"/>
            <rFont val="Tahoma"/>
            <family val="2"/>
            <charset val="-18"/>
          </rPr>
          <t>Martin Štěpán:</t>
        </r>
        <r>
          <rPr>
            <sz val="9"/>
            <rFont val="Tahoma"/>
            <family val="2"/>
            <charset val="-18"/>
          </rPr>
          <t xml:space="preserve">
Nehodící se škrněte vepsáním řetězce XXXXX</t>
        </r>
      </text>
    </comment>
    <comment ref="D13" authorId="0" shapeId="0" xr:uid="{00000000-0006-0000-0500-000003000000}">
      <text>
        <r>
          <rPr>
            <b/>
            <sz val="9"/>
            <rFont val="Tahoma"/>
            <family val="2"/>
            <charset val="-18"/>
          </rPr>
          <t>Martin Štěpán:</t>
        </r>
        <r>
          <rPr>
            <sz val="9"/>
            <rFont val="Tahoma"/>
            <family val="2"/>
            <charset val="-18"/>
          </rPr>
          <t xml:space="preserve">
Nehodící se škrněte vepsáním řetězce XXXXX</t>
        </r>
      </text>
    </comment>
    <comment ref="H13" authorId="0" shapeId="0" xr:uid="{00000000-0006-0000-0500-000004000000}">
      <text>
        <r>
          <rPr>
            <b/>
            <sz val="9"/>
            <rFont val="Tahoma"/>
            <family val="2"/>
            <charset val="-18"/>
          </rPr>
          <t>Martin Štěpán:</t>
        </r>
        <r>
          <rPr>
            <sz val="9"/>
            <rFont val="Tahoma"/>
            <family val="2"/>
            <charset val="-18"/>
          </rPr>
          <t xml:space="preserve">
Nehodící se škrněte vepsáním řetězce XXXXX</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14" authorId="0" shapeId="0" xr:uid="{00000000-0006-0000-0800-000001000000}">
      <text>
        <r>
          <rPr>
            <b/>
            <sz val="9"/>
            <rFont val="Tahoma"/>
            <family val="2"/>
            <charset val="-18"/>
          </rPr>
          <t>Martin Štěpán:</t>
        </r>
        <r>
          <rPr>
            <sz val="9"/>
            <rFont val="Tahoma"/>
            <family val="2"/>
            <charset val="-18"/>
          </rPr>
          <t xml:space="preserve">
Nehodící se škrtněte řetězcem XXXXX</t>
        </r>
      </text>
    </comment>
    <comment ref="D14" authorId="0" shapeId="0" xr:uid="{00000000-0006-0000-0800-000002000000}">
      <text>
        <r>
          <rPr>
            <b/>
            <sz val="9"/>
            <rFont val="Tahoma"/>
            <family val="2"/>
            <charset val="-18"/>
          </rPr>
          <t>Martin Štěpán:</t>
        </r>
        <r>
          <rPr>
            <sz val="9"/>
            <rFont val="Tahoma"/>
            <family val="2"/>
            <charset val="-18"/>
          </rPr>
          <t xml:space="preserve">
Nehodící se škrtněte řetězcem XXXXX</t>
        </r>
      </text>
    </comment>
    <comment ref="B24" authorId="0" shapeId="0" xr:uid="{00000000-0006-0000-0800-000003000000}">
      <text>
        <r>
          <rPr>
            <b/>
            <sz val="8"/>
            <rFont val="Tahoma"/>
            <family val="2"/>
            <charset val="-18"/>
          </rPr>
          <t>Martin Štěpán:</t>
        </r>
        <r>
          <rPr>
            <sz val="8"/>
            <rFont val="Tahoma"/>
            <family val="2"/>
            <charset val="-18"/>
          </rPr>
          <t xml:space="preserve">
Datum ukládejte prosím ve formátu MM/RRRR, příklad : 02/2024
</t>
        </r>
      </text>
    </comment>
    <comment ref="C24" authorId="0" shapeId="0" xr:uid="{00000000-0006-0000-0800-000004000000}">
      <text>
        <r>
          <rPr>
            <b/>
            <sz val="8"/>
            <rFont val="Tahoma"/>
            <family val="2"/>
            <charset val="-18"/>
          </rPr>
          <t>Martin Štěpán:</t>
        </r>
        <r>
          <rPr>
            <sz val="8"/>
            <rFont val="Tahoma"/>
            <family val="2"/>
            <charset val="-18"/>
          </rPr>
          <t xml:space="preserve">
Datum ukládejte prosím ve formátu MM/RRRR, příklad : 02/2024</t>
        </r>
      </text>
    </comment>
    <comment ref="B25" authorId="0" shapeId="0" xr:uid="{9F95437C-42C4-4376-B9CD-D31E0EA1C540}">
      <text>
        <r>
          <rPr>
            <b/>
            <sz val="8"/>
            <rFont val="Tahoma"/>
            <family val="2"/>
            <charset val="-18"/>
          </rPr>
          <t>Martin Štěpán:</t>
        </r>
        <r>
          <rPr>
            <sz val="8"/>
            <rFont val="Tahoma"/>
            <family val="2"/>
            <charset val="-18"/>
          </rPr>
          <t xml:space="preserve">
Datum ukládejte prosím ve formátu MM/RRRR, příklad : 02/2024
</t>
        </r>
      </text>
    </comment>
    <comment ref="C25" authorId="0" shapeId="0" xr:uid="{20F39AC7-0700-40E0-BD58-E5758D1CECDE}">
      <text>
        <r>
          <rPr>
            <b/>
            <sz val="8"/>
            <rFont val="Tahoma"/>
            <family val="2"/>
            <charset val="-18"/>
          </rPr>
          <t>Martin Štěpán:</t>
        </r>
        <r>
          <rPr>
            <sz val="8"/>
            <rFont val="Tahoma"/>
            <family val="2"/>
            <charset val="-18"/>
          </rPr>
          <t xml:space="preserve">
Datum ukládejte prosím ve formátu MM/RRRR, příklad : 02/2024</t>
        </r>
      </text>
    </comment>
    <comment ref="B26" authorId="0" shapeId="0" xr:uid="{D0906EE8-B2EB-480F-A369-DCF8465AF999}">
      <text>
        <r>
          <rPr>
            <b/>
            <sz val="8"/>
            <rFont val="Tahoma"/>
            <family val="2"/>
            <charset val="-18"/>
          </rPr>
          <t>Martin Štěpán:</t>
        </r>
        <r>
          <rPr>
            <sz val="8"/>
            <rFont val="Tahoma"/>
            <family val="2"/>
            <charset val="-18"/>
          </rPr>
          <t xml:space="preserve">
Datum ukládejte prosím ve formátu MM/RRRR, příklad : 02/2024
</t>
        </r>
      </text>
    </comment>
    <comment ref="C26" authorId="0" shapeId="0" xr:uid="{AA436E9E-DE37-4BED-BF18-AA595370DCE7}">
      <text>
        <r>
          <rPr>
            <b/>
            <sz val="8"/>
            <rFont val="Tahoma"/>
            <family val="2"/>
            <charset val="-18"/>
          </rPr>
          <t>Martin Štěpán:</t>
        </r>
        <r>
          <rPr>
            <sz val="8"/>
            <rFont val="Tahoma"/>
            <family val="2"/>
            <charset val="-18"/>
          </rPr>
          <t xml:space="preserve">
Datum ukládejte prosím ve formátu MM/RRRR, příklad : 02/2024</t>
        </r>
      </text>
    </comment>
    <comment ref="B27" authorId="0" shapeId="0" xr:uid="{B0FF5AB8-81EB-42A0-B755-68211394414F}">
      <text>
        <r>
          <rPr>
            <b/>
            <sz val="8"/>
            <rFont val="Tahoma"/>
            <family val="2"/>
            <charset val="-18"/>
          </rPr>
          <t>Martin Štěpán:</t>
        </r>
        <r>
          <rPr>
            <sz val="8"/>
            <rFont val="Tahoma"/>
            <family val="2"/>
            <charset val="-18"/>
          </rPr>
          <t xml:space="preserve">
Datum ukládejte prosím ve formátu MM/RRRR, příklad : 02/2024
</t>
        </r>
      </text>
    </comment>
    <comment ref="C27" authorId="0" shapeId="0" xr:uid="{A3DDDC26-5EA2-421E-9016-81C4C3A04C30}">
      <text>
        <r>
          <rPr>
            <b/>
            <sz val="8"/>
            <rFont val="Tahoma"/>
            <family val="2"/>
            <charset val="-18"/>
          </rPr>
          <t>Martin Štěpán:</t>
        </r>
        <r>
          <rPr>
            <sz val="8"/>
            <rFont val="Tahoma"/>
            <family val="2"/>
            <charset val="-18"/>
          </rPr>
          <t xml:space="preserve">
Datum ukládejte prosím ve formátu MM/RRRR, příklad : 02/2024</t>
        </r>
      </text>
    </comment>
    <comment ref="B28" authorId="0" shapeId="0" xr:uid="{C65144AF-A918-4AAF-B4B5-AB85DCC1EEC1}">
      <text>
        <r>
          <rPr>
            <b/>
            <sz val="8"/>
            <rFont val="Tahoma"/>
            <family val="2"/>
            <charset val="-18"/>
          </rPr>
          <t>Martin Štěpán:</t>
        </r>
        <r>
          <rPr>
            <sz val="8"/>
            <rFont val="Tahoma"/>
            <family val="2"/>
            <charset val="-18"/>
          </rPr>
          <t xml:space="preserve">
Datum ukládejte prosím ve formátu MM/RRRR, příklad : 02/2024
</t>
        </r>
      </text>
    </comment>
    <comment ref="C28" authorId="0" shapeId="0" xr:uid="{E0436D2C-148B-45FF-8106-7A9DF1A636FD}">
      <text>
        <r>
          <rPr>
            <b/>
            <sz val="8"/>
            <rFont val="Tahoma"/>
            <family val="2"/>
            <charset val="-18"/>
          </rPr>
          <t>Martin Štěpán:</t>
        </r>
        <r>
          <rPr>
            <sz val="8"/>
            <rFont val="Tahoma"/>
            <family val="2"/>
            <charset val="-18"/>
          </rPr>
          <t xml:space="preserve">
Datum ukládejte prosím ve formátu MM/RRRR, příklad : 02/2024</t>
        </r>
      </text>
    </comment>
    <comment ref="B29" authorId="0" shapeId="0" xr:uid="{191640C5-3F9C-406E-B573-EF4CB338D808}">
      <text>
        <r>
          <rPr>
            <b/>
            <sz val="8"/>
            <rFont val="Tahoma"/>
            <family val="2"/>
            <charset val="-18"/>
          </rPr>
          <t>Martin Štěpán:</t>
        </r>
        <r>
          <rPr>
            <sz val="8"/>
            <rFont val="Tahoma"/>
            <family val="2"/>
            <charset val="-18"/>
          </rPr>
          <t xml:space="preserve">
Datum ukládejte prosím ve formátu MM/RRRR, příklad : 02/2024
</t>
        </r>
      </text>
    </comment>
    <comment ref="C29" authorId="0" shapeId="0" xr:uid="{DEA02123-AC25-4D24-ACAA-25BF7C043E6C}">
      <text>
        <r>
          <rPr>
            <b/>
            <sz val="8"/>
            <rFont val="Tahoma"/>
            <family val="2"/>
            <charset val="-18"/>
          </rPr>
          <t>Martin Štěpán:</t>
        </r>
        <r>
          <rPr>
            <sz val="8"/>
            <rFont val="Tahoma"/>
            <family val="2"/>
            <charset val="-18"/>
          </rPr>
          <t xml:space="preserve">
Datum ukládejte prosím ve formátu MM/RRRR, příklad : 02/2024</t>
        </r>
      </text>
    </comment>
    <comment ref="B30" authorId="0" shapeId="0" xr:uid="{BD65361E-2006-4E31-9164-64F8518F50B7}">
      <text>
        <r>
          <rPr>
            <b/>
            <sz val="8"/>
            <rFont val="Tahoma"/>
            <family val="2"/>
            <charset val="-18"/>
          </rPr>
          <t>Martin Štěpán:</t>
        </r>
        <r>
          <rPr>
            <sz val="8"/>
            <rFont val="Tahoma"/>
            <family val="2"/>
            <charset val="-18"/>
          </rPr>
          <t xml:space="preserve">
Datum ukládejte prosím ve formátu MM/RRRR, příklad : 02/2024
</t>
        </r>
      </text>
    </comment>
    <comment ref="C30" authorId="0" shapeId="0" xr:uid="{42244D45-0B01-4EF2-96A4-7C204B0AAE20}">
      <text>
        <r>
          <rPr>
            <b/>
            <sz val="8"/>
            <rFont val="Tahoma"/>
            <family val="2"/>
            <charset val="-18"/>
          </rPr>
          <t>Martin Štěpán:</t>
        </r>
        <r>
          <rPr>
            <sz val="8"/>
            <rFont val="Tahoma"/>
            <family val="2"/>
            <charset val="-18"/>
          </rPr>
          <t xml:space="preserve">
Datum ukládejte prosím ve formátu MM/RRRR, příklad : 02/2024</t>
        </r>
      </text>
    </comment>
    <comment ref="B31" authorId="0" shapeId="0" xr:uid="{0457F282-FAC3-4798-A34A-50280B559EBC}">
      <text>
        <r>
          <rPr>
            <b/>
            <sz val="8"/>
            <rFont val="Tahoma"/>
            <family val="2"/>
            <charset val="-18"/>
          </rPr>
          <t>Martin Štěpán:</t>
        </r>
        <r>
          <rPr>
            <sz val="8"/>
            <rFont val="Tahoma"/>
            <family val="2"/>
            <charset val="-18"/>
          </rPr>
          <t xml:space="preserve">
Datum ukládejte prosím ve formátu MM/RRRR, příklad : 02/2024
</t>
        </r>
      </text>
    </comment>
    <comment ref="C31" authorId="0" shapeId="0" xr:uid="{09CF71AC-81EF-434C-BAC7-686BB4861DBB}">
      <text>
        <r>
          <rPr>
            <b/>
            <sz val="8"/>
            <rFont val="Tahoma"/>
            <family val="2"/>
            <charset val="-18"/>
          </rPr>
          <t>Martin Štěpán:</t>
        </r>
        <r>
          <rPr>
            <sz val="8"/>
            <rFont val="Tahoma"/>
            <family val="2"/>
            <charset val="-18"/>
          </rPr>
          <t xml:space="preserve">
Datum ukládejte prosím ve formátu MM/RRRR, příklad : 02/2024</t>
        </r>
      </text>
    </comment>
    <comment ref="B32" authorId="0" shapeId="0" xr:uid="{FE16C0FC-E5AA-44BA-851D-4A3A93BE5D0A}">
      <text>
        <r>
          <rPr>
            <b/>
            <sz val="8"/>
            <rFont val="Tahoma"/>
            <family val="2"/>
            <charset val="-18"/>
          </rPr>
          <t>Martin Štěpán:</t>
        </r>
        <r>
          <rPr>
            <sz val="8"/>
            <rFont val="Tahoma"/>
            <family val="2"/>
            <charset val="-18"/>
          </rPr>
          <t xml:space="preserve">
Datum ukládejte prosím ve formátu MM/RRRR, příklad : 02/2024
</t>
        </r>
      </text>
    </comment>
    <comment ref="C32" authorId="0" shapeId="0" xr:uid="{B1F5DF86-0EDE-4ADE-983F-C01D5B515E98}">
      <text>
        <r>
          <rPr>
            <b/>
            <sz val="8"/>
            <rFont val="Tahoma"/>
            <family val="2"/>
            <charset val="-18"/>
          </rPr>
          <t>Martin Štěpán:</t>
        </r>
        <r>
          <rPr>
            <sz val="8"/>
            <rFont val="Tahoma"/>
            <family val="2"/>
            <charset val="-18"/>
          </rPr>
          <t xml:space="preserve">
Datum ukládejte prosím ve formátu MM/RRRR, příklad : 02/2024</t>
        </r>
      </text>
    </comment>
    <comment ref="B33" authorId="0" shapeId="0" xr:uid="{87E870AA-9A1A-4DD0-800A-E35C50DE9CD2}">
      <text>
        <r>
          <rPr>
            <b/>
            <sz val="8"/>
            <rFont val="Tahoma"/>
            <family val="2"/>
            <charset val="-18"/>
          </rPr>
          <t>Martin Štěpán:</t>
        </r>
        <r>
          <rPr>
            <sz val="8"/>
            <rFont val="Tahoma"/>
            <family val="2"/>
            <charset val="-18"/>
          </rPr>
          <t xml:space="preserve">
Datum ukládejte prosím ve formátu MM/RRRR, příklad : 02/2024
</t>
        </r>
      </text>
    </comment>
    <comment ref="C33" authorId="0" shapeId="0" xr:uid="{1914DAE7-C694-4CE8-AB3F-5A5FAAC7363D}">
      <text>
        <r>
          <rPr>
            <b/>
            <sz val="8"/>
            <rFont val="Tahoma"/>
            <family val="2"/>
            <charset val="-18"/>
          </rPr>
          <t>Martin Štěpán:</t>
        </r>
        <r>
          <rPr>
            <sz val="8"/>
            <rFont val="Tahoma"/>
            <family val="2"/>
            <charset val="-18"/>
          </rPr>
          <t xml:space="preserve">
Datum ukládejte prosím ve formátu MM/RRRR, příklad : 02/2024</t>
        </r>
      </text>
    </comment>
    <comment ref="B34" authorId="0" shapeId="0" xr:uid="{638057A7-5E31-4B7D-867C-AF7C019B9996}">
      <text>
        <r>
          <rPr>
            <b/>
            <sz val="8"/>
            <rFont val="Tahoma"/>
            <family val="2"/>
            <charset val="-18"/>
          </rPr>
          <t>Martin Štěpán:</t>
        </r>
        <r>
          <rPr>
            <sz val="8"/>
            <rFont val="Tahoma"/>
            <family val="2"/>
            <charset val="-18"/>
          </rPr>
          <t xml:space="preserve">
Datum ukládejte prosím ve formátu MM/RRRR, příklad : 02/2024
</t>
        </r>
      </text>
    </comment>
    <comment ref="C34" authorId="0" shapeId="0" xr:uid="{ABA36839-3872-4F13-83E2-CFE1C0F615A3}">
      <text>
        <r>
          <rPr>
            <b/>
            <sz val="8"/>
            <rFont val="Tahoma"/>
            <family val="2"/>
            <charset val="-18"/>
          </rPr>
          <t>Martin Štěpán:</t>
        </r>
        <r>
          <rPr>
            <sz val="8"/>
            <rFont val="Tahoma"/>
            <family val="2"/>
            <charset val="-18"/>
          </rPr>
          <t xml:space="preserve">
Datum ukládejte prosím ve formátu MM/RRRR, příklad : 02/2024</t>
        </r>
      </text>
    </comment>
    <comment ref="B35" authorId="0" shapeId="0" xr:uid="{C504DB91-109F-4117-BB55-21EFB4A053EE}">
      <text>
        <r>
          <rPr>
            <b/>
            <sz val="8"/>
            <rFont val="Tahoma"/>
            <family val="2"/>
            <charset val="-18"/>
          </rPr>
          <t>Martin Štěpán:</t>
        </r>
        <r>
          <rPr>
            <sz val="8"/>
            <rFont val="Tahoma"/>
            <family val="2"/>
            <charset val="-18"/>
          </rPr>
          <t xml:space="preserve">
Datum ukládejte prosím ve formátu MM/RRRR, příklad : 02/2024
</t>
        </r>
      </text>
    </comment>
    <comment ref="C35" authorId="0" shapeId="0" xr:uid="{83326B27-9380-4280-84FC-7F9C809E8338}">
      <text>
        <r>
          <rPr>
            <b/>
            <sz val="8"/>
            <rFont val="Tahoma"/>
            <family val="2"/>
            <charset val="-18"/>
          </rPr>
          <t>Martin Štěpán:</t>
        </r>
        <r>
          <rPr>
            <sz val="8"/>
            <rFont val="Tahoma"/>
            <family val="2"/>
            <charset val="-18"/>
          </rPr>
          <t xml:space="preserve">
Datum ukládejte prosím ve formátu MM/RRRR, příklad : 02/2024</t>
        </r>
      </text>
    </comment>
    <comment ref="B36" authorId="0" shapeId="0" xr:uid="{73ADD619-93CF-4B8D-8A58-27E5D43417CD}">
      <text>
        <r>
          <rPr>
            <b/>
            <sz val="8"/>
            <rFont val="Tahoma"/>
            <family val="2"/>
            <charset val="-18"/>
          </rPr>
          <t>Martin Štěpán:</t>
        </r>
        <r>
          <rPr>
            <sz val="8"/>
            <rFont val="Tahoma"/>
            <family val="2"/>
            <charset val="-18"/>
          </rPr>
          <t xml:space="preserve">
Datum ukládejte prosím ve formátu MM/RRRR, příklad : 02/2024
</t>
        </r>
      </text>
    </comment>
    <comment ref="C36" authorId="0" shapeId="0" xr:uid="{556D6CAF-501E-4F17-BF89-3FF81C2B293D}">
      <text>
        <r>
          <rPr>
            <b/>
            <sz val="8"/>
            <rFont val="Tahoma"/>
            <family val="2"/>
            <charset val="-18"/>
          </rPr>
          <t>Martin Štěpán:</t>
        </r>
        <r>
          <rPr>
            <sz val="8"/>
            <rFont val="Tahoma"/>
            <family val="2"/>
            <charset val="-18"/>
          </rPr>
          <t xml:space="preserve">
Datum ukládejte prosím ve formátu MM/RRRR, příklad : 02/2024</t>
        </r>
      </text>
    </comment>
    <comment ref="B37" authorId="0" shapeId="0" xr:uid="{EA5880C1-ABB6-4A6B-A053-3354FAD2D4A4}">
      <text>
        <r>
          <rPr>
            <b/>
            <sz val="8"/>
            <rFont val="Tahoma"/>
            <family val="2"/>
            <charset val="-18"/>
          </rPr>
          <t>Martin Štěpán:</t>
        </r>
        <r>
          <rPr>
            <sz val="8"/>
            <rFont val="Tahoma"/>
            <family val="2"/>
            <charset val="-18"/>
          </rPr>
          <t xml:space="preserve">
Datum ukládejte prosím ve formátu MM/RRRR, příklad : 02/2024
</t>
        </r>
      </text>
    </comment>
    <comment ref="C37" authorId="0" shapeId="0" xr:uid="{F41551D2-C4F9-43A3-A15E-C71D3E3D7883}">
      <text>
        <r>
          <rPr>
            <b/>
            <sz val="8"/>
            <rFont val="Tahoma"/>
            <family val="2"/>
            <charset val="-18"/>
          </rPr>
          <t>Martin Štěpán:</t>
        </r>
        <r>
          <rPr>
            <sz val="8"/>
            <rFont val="Tahoma"/>
            <family val="2"/>
            <charset val="-18"/>
          </rPr>
          <t xml:space="preserve">
Datum ukládejte prosím ve formátu MM/RRRR, příklad : 02/2024</t>
        </r>
      </text>
    </comment>
    <comment ref="B38" authorId="0" shapeId="0" xr:uid="{670B4C2B-FD5C-4987-A22C-2639615E10DF}">
      <text>
        <r>
          <rPr>
            <b/>
            <sz val="8"/>
            <rFont val="Tahoma"/>
            <family val="2"/>
            <charset val="-18"/>
          </rPr>
          <t>Martin Štěpán:</t>
        </r>
        <r>
          <rPr>
            <sz val="8"/>
            <rFont val="Tahoma"/>
            <family val="2"/>
            <charset val="-18"/>
          </rPr>
          <t xml:space="preserve">
Datum ukládejte prosím ve formátu MM/RRRR, příklad : 02/2024
</t>
        </r>
      </text>
    </comment>
    <comment ref="C38" authorId="0" shapeId="0" xr:uid="{2056ACE8-4A32-4DCC-B79D-7852114E49E2}">
      <text>
        <r>
          <rPr>
            <b/>
            <sz val="8"/>
            <rFont val="Tahoma"/>
            <family val="2"/>
            <charset val="-18"/>
          </rPr>
          <t>Martin Štěpán:</t>
        </r>
        <r>
          <rPr>
            <sz val="8"/>
            <rFont val="Tahoma"/>
            <family val="2"/>
            <charset val="-18"/>
          </rPr>
          <t xml:space="preserve">
Datum ukládejte prosím ve formátu MM/RRRR, příklad : 02/2024</t>
        </r>
      </text>
    </comment>
    <comment ref="B39" authorId="0" shapeId="0" xr:uid="{00C12E7C-3F23-4A90-AAE6-1E357977E24F}">
      <text>
        <r>
          <rPr>
            <b/>
            <sz val="8"/>
            <rFont val="Tahoma"/>
            <family val="2"/>
            <charset val="-18"/>
          </rPr>
          <t>Martin Štěpán:</t>
        </r>
        <r>
          <rPr>
            <sz val="8"/>
            <rFont val="Tahoma"/>
            <family val="2"/>
            <charset val="-18"/>
          </rPr>
          <t xml:space="preserve">
Datum ukládejte prosím ve formátu MM/RRRR, příklad : 02/2024
</t>
        </r>
      </text>
    </comment>
    <comment ref="C39" authorId="0" shapeId="0" xr:uid="{DB38EB8C-7A62-4B5E-B304-58017C6C472C}">
      <text>
        <r>
          <rPr>
            <b/>
            <sz val="8"/>
            <rFont val="Tahoma"/>
            <family val="2"/>
            <charset val="-18"/>
          </rPr>
          <t>Martin Štěpán:</t>
        </r>
        <r>
          <rPr>
            <sz val="8"/>
            <rFont val="Tahoma"/>
            <family val="2"/>
            <charset val="-18"/>
          </rPr>
          <t xml:space="preserve">
Datum ukládejte prosím ve formátu MM/RRRR, příklad : 02/2024</t>
        </r>
      </text>
    </comment>
  </commentList>
</comments>
</file>

<file path=xl/sharedStrings.xml><?xml version="1.0" encoding="utf-8"?>
<sst xmlns="http://schemas.openxmlformats.org/spreadsheetml/2006/main" count="693" uniqueCount="554">
  <si>
    <t>leden</t>
  </si>
  <si>
    <t>únor</t>
  </si>
  <si>
    <t>březen</t>
  </si>
  <si>
    <t>duben</t>
  </si>
  <si>
    <t>květen</t>
  </si>
  <si>
    <t>červen</t>
  </si>
  <si>
    <t>červenec</t>
  </si>
  <si>
    <t>srpen</t>
  </si>
  <si>
    <t>září</t>
  </si>
  <si>
    <t>říjen</t>
  </si>
  <si>
    <t>listopad</t>
  </si>
  <si>
    <t>prosinec</t>
  </si>
  <si>
    <t>ÚHRN</t>
  </si>
  <si>
    <t>Č.ř.</t>
  </si>
  <si>
    <t>Datum</t>
  </si>
  <si>
    <t>Kč</t>
  </si>
  <si>
    <t>Č. ř.</t>
  </si>
  <si>
    <t>do</t>
  </si>
  <si>
    <t>POKYNY</t>
  </si>
  <si>
    <t>Datum podání vyúčtování</t>
  </si>
  <si>
    <t>VYÚČTOVÁNÍ DANĚ</t>
  </si>
  <si>
    <t>*) nehodící se škrtněte</t>
  </si>
  <si>
    <t>Při vyplnění tiskopisu postupujte, prosím, podle pokynů.</t>
  </si>
  <si>
    <t>sloupec 1</t>
  </si>
  <si>
    <t>sloupec 2</t>
  </si>
  <si>
    <t xml:space="preserve">bylo sraženo </t>
  </si>
  <si>
    <t>sloupec 3</t>
  </si>
  <si>
    <t>sloupec 4</t>
  </si>
  <si>
    <t>sloupec 5</t>
  </si>
  <si>
    <t>sloupec 6</t>
  </si>
  <si>
    <t>sloupec 7</t>
  </si>
  <si>
    <t>sloupec 8</t>
  </si>
  <si>
    <t>sloupec 9</t>
  </si>
  <si>
    <t>Počet příloh</t>
  </si>
  <si>
    <t>Otisk razítka</t>
  </si>
  <si>
    <t>PŘÍLOHA K VYÚČTOVÁNÍ DANĚ</t>
  </si>
  <si>
    <t>Měsíc a rok</t>
  </si>
  <si>
    <t>Den, měsíc a rok</t>
  </si>
  <si>
    <t>Datum dodatečného sražení daně poplatníkovi (zaměstnanci)</t>
  </si>
  <si>
    <t>Datum vrácení přeplatku vyšší sražené daně poplatníkovi (zaměstnanci)</t>
  </si>
  <si>
    <t>Částka (+ dodatečně sražená daň / - vrácený přeplatek daně)</t>
  </si>
  <si>
    <r>
      <t>Ke sloupci 1:</t>
    </r>
    <r>
      <rPr>
        <sz val="8"/>
        <rFont val="Arial"/>
        <family val="2"/>
      </rPr>
      <t xml:space="preserve"> Uveďte období, tj. měsíc sražení a rok, v němž byla původně daň sražena chybně.</t>
    </r>
  </si>
  <si>
    <r>
      <t>Ke sloupci 4:</t>
    </r>
    <r>
      <rPr>
        <sz val="8"/>
        <rFont val="Arial"/>
        <family val="2"/>
      </rPr>
      <t xml:space="preserve"> Uveďte datum vrácení přeplatku nesprávně sražené vyšší daně poplatníkovi.</t>
    </r>
  </si>
  <si>
    <r>
      <t>Ke sloupci 5:</t>
    </r>
    <r>
      <rPr>
        <sz val="8"/>
        <rFont val="Arial"/>
        <family val="2"/>
      </rPr>
      <t xml:space="preserve"> Uveďte částku, která je rovna hodnotě provedené opravy. Se znaménkem mínus uveďte částku vráceného přeplatku nesprávně sražené vyšší daně.</t>
    </r>
  </si>
  <si>
    <t>od</t>
  </si>
  <si>
    <t xml:space="preserve"> Na dani v průběhu měsíce</t>
  </si>
  <si>
    <t xml:space="preserve">Měsíc </t>
  </si>
  <si>
    <t>Formulář zpracovala ASPEKT HM, daňová, účetní a auditorská kancelář, www.danovapriznani.cz, business.center.cz</t>
  </si>
  <si>
    <t>VYÚČTOVÁNÍ daně vybírané srážkou podle zvláštní sazby daně z příjmu fyzických nebo právnických osob</t>
  </si>
  <si>
    <t>02 Fyzická osoba:</t>
  </si>
  <si>
    <t>03 Právnická osoba:</t>
  </si>
  <si>
    <t>04 Fyzická i právnická osoba</t>
  </si>
  <si>
    <t>05 Lhůta pro podání daňového přiznání v průběhu zdaňovacího období</t>
  </si>
  <si>
    <t>jméno(-a)</t>
  </si>
  <si>
    <t>titul</t>
  </si>
  <si>
    <t>příjmení</t>
  </si>
  <si>
    <t>název právnické osoby</t>
  </si>
  <si>
    <t>Základní list daňového poplatníka</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</si>
  <si>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</si>
  <si>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</si>
  <si>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</si>
  <si>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</si>
  <si>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</si>
  <si>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</si>
  <si>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</si>
  <si>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</si>
  <si>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</si>
  <si>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</si>
  <si>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</si>
  <si>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</si>
  <si>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</si>
  <si>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</si>
  <si>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</si>
  <si>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</si>
  <si>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</si>
  <si>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</si>
  <si>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</si>
  <si>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</si>
  <si>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</si>
  <si>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</si>
  <si>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</si>
  <si>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</si>
  <si>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</si>
  <si>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</si>
  <si>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</si>
  <si>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</si>
  <si>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</si>
  <si>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Přiznání sestavil</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</si>
  <si>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</si>
  <si>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</si>
  <si>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</si>
  <si>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</si>
  <si>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</si>
  <si>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</si>
  <si>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</si>
  <si>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</si>
  <si>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</si>
  <si>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</si>
  <si>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</si>
  <si>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Jméno(-a) a příjmení / Název právnické osoby</t>
  </si>
  <si>
    <t>Jméno(-a) a příjmení / Vztah k právnické osobě</t>
  </si>
  <si>
    <t>Vlastnoruční podpis daňového subjektu / osoby oprávněné  k podpisu</t>
  </si>
  <si>
    <t>otisk podacího razítka finančního úřadu</t>
  </si>
  <si>
    <t>1.</t>
  </si>
  <si>
    <t>2.</t>
  </si>
  <si>
    <t>3.</t>
  </si>
  <si>
    <t>Datum narození / Evidenční číslo osvědčení daňového poradce / IČ právnické osoby</t>
  </si>
  <si>
    <t xml:space="preserve"> otisk podacího razítka finančního úřadu</t>
  </si>
  <si>
    <t>vybírané srážkou podle zvláštní sazby daně  z příjmů fyzických osob</t>
  </si>
  <si>
    <t xml:space="preserve"> od</t>
  </si>
  <si>
    <t>DIČ :</t>
  </si>
  <si>
    <t>CZ</t>
  </si>
  <si>
    <t>01c Kód rozlišení Vyúčtování</t>
  </si>
  <si>
    <t>01d Datum</t>
  </si>
  <si>
    <t>01b Důvody pro podání dodatečného Vyúčtování zjištěny dne</t>
  </si>
  <si>
    <t>01a Vyúčtování</t>
  </si>
  <si>
    <t>řádné</t>
  </si>
  <si>
    <t>opravné</t>
  </si>
  <si>
    <t>dodatečné</t>
  </si>
  <si>
    <t xml:space="preserve">          vybírané srážkou podle zvláštní sazby daně</t>
  </si>
  <si>
    <t>adresa místa pobytu nebo sídlo</t>
  </si>
  <si>
    <t>částka v Kč</t>
  </si>
  <si>
    <t>Částka ze sloupce 1, která má být odvedena ve lhůtě podle § 38d odst. 3 věty druhé zákona</t>
  </si>
  <si>
    <t>Rozhodnutí</t>
  </si>
  <si>
    <t>č.j.</t>
  </si>
  <si>
    <r>
      <t>částka v Kč</t>
    </r>
    <r>
      <rPr>
        <vertAlign val="superscript"/>
        <sz val="8"/>
        <rFont val="Arial CE"/>
        <family val="2"/>
        <charset val="-18"/>
      </rPr>
      <t>**)</t>
    </r>
  </si>
  <si>
    <t>sloupec 8a</t>
  </si>
  <si>
    <t>Dodatečné Vyúčtovaní</t>
  </si>
  <si>
    <t>Na dani bylo odvedeno celkem</t>
  </si>
  <si>
    <t>sloupec 10</t>
  </si>
  <si>
    <r>
      <t xml:space="preserve">mělo být sraženo podle §38d odstavců 1,2 a 8 zákona </t>
    </r>
    <r>
      <rPr>
        <vertAlign val="superscript"/>
        <sz val="8"/>
        <rFont val="Arial CE"/>
        <family val="2"/>
        <charset val="-18"/>
      </rPr>
      <t>1)</t>
    </r>
    <r>
      <rPr>
        <sz val="8"/>
        <rFont val="Arial CE"/>
        <family val="2"/>
        <charset val="-18"/>
      </rPr>
      <t xml:space="preserve">                                                         </t>
    </r>
  </si>
  <si>
    <t>Částka odvedené daně, k níž se váže dodatečně podepsané prohlášení podle § 38k zákona</t>
  </si>
  <si>
    <t>ČÁST I.</t>
  </si>
  <si>
    <t>Část II.</t>
  </si>
  <si>
    <t>Vyplní plátce daně v Kč</t>
  </si>
  <si>
    <t>Vyplní finanční úřad v Kč</t>
  </si>
  <si>
    <t>4.</t>
  </si>
  <si>
    <t>5.</t>
  </si>
  <si>
    <t>Daňový subjekt/ osoba oprávněná k podpisu</t>
  </si>
  <si>
    <r>
      <t>Ke sloupci 2:</t>
    </r>
    <r>
      <rPr>
        <sz val="8"/>
        <rFont val="Arial"/>
        <family val="2"/>
      </rPr>
      <t xml:space="preserve"> Uveďte měsíc a rok opravy podle § 38d zákona.</t>
    </r>
  </si>
  <si>
    <t>Finanční úřad pro :</t>
  </si>
  <si>
    <t>Územní pracoviště v, ve, pro :</t>
  </si>
  <si>
    <t>Finančnímu úřadu pro / Specializovanému finančnímu úřadu</t>
  </si>
  <si>
    <t>Územní pracoviště v, ve, pro</t>
  </si>
  <si>
    <t>Neobsazeno</t>
  </si>
  <si>
    <t>ř. 4 - ř. 1</t>
  </si>
  <si>
    <t>Opravy chybně sražené daně podle § 38d zákona, týkající se aktuálního zdaňovacího období  :</t>
  </si>
  <si>
    <t>Zdaňovací období ( část zdaňovacího období ) uveďte ve tvaru DDMMRRRR.</t>
  </si>
  <si>
    <t>V příloze uveďte všechny opravy, které byly v souladu s ustanoveními § 38d zákona provedeny do dne podání Vyúčtování za příslušné zdaňovací období a týkaly se oprav chyb ve srážení daně běžného roku zdaňovacího období. Opravy předcházejících roků je nutné provést formou dodatečného vyúčtování k příslušnému zdaňovacímu období. V případě nedostatku místa uveďte další opravy na volný list papíru ve stejném členění.</t>
  </si>
  <si>
    <r>
      <t>Ke sloupci 3:</t>
    </r>
    <r>
      <rPr>
        <sz val="8"/>
        <rFont val="Arial"/>
        <family val="2"/>
      </rPr>
      <t xml:space="preserve"> Uveďte datum dodatečné srážky poplatníkovi.</t>
    </r>
  </si>
  <si>
    <t>Identifikátor datové schránky :</t>
  </si>
  <si>
    <t>Kontaktní osoba</t>
  </si>
  <si>
    <t>Měsíc a rok sražení, ve kterém bylo původně chybně sraženo</t>
  </si>
  <si>
    <t>Měsíc a rok, ve kterém byla daň dodatečně opravena / byl vrácen přeplatek daně</t>
  </si>
  <si>
    <t>c_drp</t>
  </si>
  <si>
    <t>c_ufo_cil</t>
  </si>
  <si>
    <t>d_ins</t>
  </si>
  <si>
    <t>d_zjist</t>
  </si>
  <si>
    <t>dapdps_forma</t>
  </si>
  <si>
    <t>dokument</t>
  </si>
  <si>
    <t>VD2</t>
  </si>
  <si>
    <t>k_rozl</t>
  </si>
  <si>
    <t>k_uladis</t>
  </si>
  <si>
    <t>DPS</t>
  </si>
  <si>
    <t>kc_dpsii01</t>
  </si>
  <si>
    <t>kc_dpsii02</t>
  </si>
  <si>
    <t>neobsazeno</t>
  </si>
  <si>
    <t>kc_dpsii03</t>
  </si>
  <si>
    <t>kc_dpsii04</t>
  </si>
  <si>
    <t>kc_dpsii05</t>
  </si>
  <si>
    <t>lh_odv</t>
  </si>
  <si>
    <t>zdobd_do</t>
  </si>
  <si>
    <t>zdobd_od</t>
  </si>
  <si>
    <t>Věta D</t>
  </si>
  <si>
    <t>Věta P</t>
  </si>
  <si>
    <t>c_obce</t>
  </si>
  <si>
    <t>c_orient</t>
  </si>
  <si>
    <t>c_pop</t>
  </si>
  <si>
    <t>c_pracufo</t>
  </si>
  <si>
    <t>dic</t>
  </si>
  <si>
    <t>jmeno</t>
  </si>
  <si>
    <t>naz_obce</t>
  </si>
  <si>
    <t>opr_jmeno</t>
  </si>
  <si>
    <t>opr_postaveni</t>
  </si>
  <si>
    <t>opr_prijmeni</t>
  </si>
  <si>
    <t>prijmeni</t>
  </si>
  <si>
    <t>psc</t>
  </si>
  <si>
    <t>sest_email</t>
  </si>
  <si>
    <t>sest_jmeno</t>
  </si>
  <si>
    <t>sest_prijmeni</t>
  </si>
  <si>
    <t>sest_telef</t>
  </si>
  <si>
    <t>sest_titul</t>
  </si>
  <si>
    <t>typ_ds</t>
  </si>
  <si>
    <t>ulice</t>
  </si>
  <si>
    <t>zast_dat_nar</t>
  </si>
  <si>
    <t>zast_ev_cislo</t>
  </si>
  <si>
    <t>zast_ic</t>
  </si>
  <si>
    <t>zast_jmeno</t>
  </si>
  <si>
    <t>zast_kod</t>
  </si>
  <si>
    <t>zast_nazev</t>
  </si>
  <si>
    <t>zast_prijmeni</t>
  </si>
  <si>
    <t>zast_typ</t>
  </si>
  <si>
    <t>zkrobchjm</t>
  </si>
  <si>
    <t>Věta R</t>
  </si>
  <si>
    <t>kod_sekce</t>
  </si>
  <si>
    <t>poradi</t>
  </si>
  <si>
    <t>t_prilohy</t>
  </si>
  <si>
    <t>Věta O</t>
  </si>
  <si>
    <t>cj_dpsi07</t>
  </si>
  <si>
    <t>kc_dpsi01</t>
  </si>
  <si>
    <t>kc_dpsi02</t>
  </si>
  <si>
    <t>kc_dpsi03</t>
  </si>
  <si>
    <t>kc_dpsi04</t>
  </si>
  <si>
    <t>kc_dpsi05</t>
  </si>
  <si>
    <t>kc_dpsi06</t>
  </si>
  <si>
    <t>kc_dpsi07</t>
  </si>
  <si>
    <t>kc_dpsi08</t>
  </si>
  <si>
    <t>kc_dpsi08a</t>
  </si>
  <si>
    <t>kc_dpsi09</t>
  </si>
  <si>
    <t>kc_dpsi10</t>
  </si>
  <si>
    <t>mesic</t>
  </si>
  <si>
    <t>Věta A</t>
  </si>
  <si>
    <t>s_kc_dpsi01</t>
  </si>
  <si>
    <t>s_kc_dpsi02</t>
  </si>
  <si>
    <t>s_kc_dpsi03</t>
  </si>
  <si>
    <t>s_kc_dpsi04</t>
  </si>
  <si>
    <t>s_kc_dpsi05</t>
  </si>
  <si>
    <t>s_kc_dpsi06</t>
  </si>
  <si>
    <t>s_kc_dpsi07</t>
  </si>
  <si>
    <t>s_kc_dpsi08</t>
  </si>
  <si>
    <t>s_kc_dpsi08a</t>
  </si>
  <si>
    <t>s_kc_dpsi09</t>
  </si>
  <si>
    <t>s_kc_dpsi10</t>
  </si>
  <si>
    <t>fu_c_komds</t>
  </si>
  <si>
    <t>fu_k_bank</t>
  </si>
  <si>
    <t>fu_pbu</t>
  </si>
  <si>
    <t>Věta B</t>
  </si>
  <si>
    <t>d_dodsraz</t>
  </si>
  <si>
    <t>d_vracprepl</t>
  </si>
  <si>
    <t>kc_castka</t>
  </si>
  <si>
    <t>mesic_nespr</t>
  </si>
  <si>
    <t>mesic_opr</t>
  </si>
  <si>
    <t>rok_nespr</t>
  </si>
  <si>
    <t>rok_opr</t>
  </si>
  <si>
    <t>Obecná příloha</t>
  </si>
  <si>
    <t>cislo</t>
  </si>
  <si>
    <t>nazev</t>
  </si>
  <si>
    <t>jm_souboru</t>
  </si>
  <si>
    <t>kodovani</t>
  </si>
  <si>
    <t>Věta S</t>
  </si>
  <si>
    <t>Když je text v ZAKL_DATA Právnická osoba</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</si>
  <si>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</si>
  <si>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</si>
  <si>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</si>
  <si>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</si>
  <si>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</si>
  <si>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</si>
  <si>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</si>
  <si>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</si>
  <si>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</si>
  <si>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</si>
  <si>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</si>
  <si>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</si>
  <si>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</si>
  <si>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</si>
  <si>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</si>
  <si>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</si>
  <si>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</si>
  <si>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</si>
  <si>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</si>
  <si>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</si>
  <si>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</si>
  <si>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</si>
  <si>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</si>
  <si>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</si>
  <si>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</si>
  <si>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</si>
  <si>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</si>
  <si>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</si>
  <si>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</si>
  <si>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</si>
  <si>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</si>
  <si>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</si>
  <si>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</si>
  <si>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</si>
  <si>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</si>
  <si>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</si>
  <si>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</si>
  <si>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</si>
  <si>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</si>
  <si>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</si>
  <si>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</si>
  <si>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</si>
  <si>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</si>
  <si>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</si>
  <si>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</si>
  <si>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</si>
  <si>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</si>
  <si>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</si>
  <si>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</si>
  <si>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</si>
  <si>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</si>
  <si>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</si>
  <si>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</si>
  <si>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</si>
  <si>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</si>
  <si>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</si>
  <si>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</si>
  <si>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</si>
  <si>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</si>
  <si>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</si>
  <si>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</si>
  <si>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</si>
  <si>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</si>
  <si>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</si>
  <si>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</si>
  <si>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</si>
  <si>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</si>
  <si>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</si>
  <si>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</si>
  <si>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</si>
  <si>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</si>
  <si>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</si>
  <si>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</si>
  <si>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</si>
  <si>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</si>
  <si>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</si>
  <si>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</si>
  <si>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</si>
  <si>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</si>
  <si>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</si>
  <si>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</si>
  <si>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</si>
  <si>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</si>
  <si>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</si>
  <si>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</si>
  <si>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</si>
  <si>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</si>
  <si>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</si>
  <si>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</si>
  <si>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</si>
  <si>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</si>
  <si>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</si>
  <si>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</si>
  <si>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</si>
  <si>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</si>
  <si>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</si>
  <si>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</si>
  <si>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</si>
  <si>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</si>
  <si>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</si>
  <si>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</si>
  <si>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</si>
  <si>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</si>
  <si>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</si>
  <si>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</si>
  <si>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</si>
  <si>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</si>
  <si>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</si>
  <si>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</si>
  <si>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</si>
  <si>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</si>
  <si>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</si>
  <si>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</si>
  <si>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</si>
  <si>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</si>
  <si>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</si>
  <si>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</si>
  <si>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</si>
  <si>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</si>
  <si>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</si>
  <si>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</si>
  <si>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</si>
  <si>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</si>
  <si>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</si>
  <si>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</si>
  <si>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</si>
  <si>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</si>
  <si>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</si>
  <si>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</si>
  <si>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</si>
  <si>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</si>
  <si>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</si>
  <si>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</si>
  <si>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</si>
  <si>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</si>
  <si>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</si>
  <si>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</si>
  <si>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</si>
  <si>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</si>
  <si>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</si>
  <si>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</si>
  <si>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</si>
  <si>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</si>
  <si>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</si>
  <si>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</si>
  <si>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</si>
  <si>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</si>
  <si>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</si>
  <si>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</si>
  <si>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</si>
  <si>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</si>
  <si>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</si>
  <si>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</si>
  <si>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</si>
  <si>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</si>
  <si>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</si>
  <si>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</si>
  <si>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</si>
  <si>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</si>
  <si>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</si>
  <si>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</si>
  <si>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</si>
  <si>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</si>
  <si>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</si>
  <si>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</si>
  <si>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</si>
  <si>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</si>
  <si>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</si>
  <si>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</si>
  <si>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</si>
  <si>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</si>
  <si>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</si>
  <si>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</si>
  <si>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</si>
  <si>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</si>
  <si>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</si>
  <si>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</si>
  <si>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</si>
  <si>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</si>
  <si>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</si>
  <si>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</si>
  <si>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</si>
  <si>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</si>
  <si>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</si>
  <si>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</si>
  <si>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</si>
  <si>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</si>
  <si>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</si>
  <si>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</si>
  <si>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</si>
  <si>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</si>
  <si>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</si>
  <si>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</si>
  <si>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</si>
  <si>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</si>
  <si>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</si>
  <si>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</si>
  <si>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</si>
  <si>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</si>
  <si>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</si>
  <si>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</si>
  <si>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</si>
  <si>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</si>
  <si>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</si>
  <si>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</si>
  <si>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</si>
  <si>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</si>
  <si>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</si>
  <si>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</si>
  <si>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</si>
  <si>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</si>
  <si>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</si>
  <si>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</si>
  <si>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</si>
  <si>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</si>
  <si>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</si>
  <si>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</si>
  <si>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</si>
  <si>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pevná hodnota</t>
  </si>
  <si>
    <t>od 2013 neobsazeno</t>
  </si>
  <si>
    <t>nevyplňujeme</t>
  </si>
  <si>
    <t>Varianty</t>
  </si>
  <si>
    <t>V1</t>
  </si>
  <si>
    <t>V2</t>
  </si>
  <si>
    <t>V3</t>
  </si>
  <si>
    <t>V4</t>
  </si>
  <si>
    <t>V</t>
  </si>
  <si>
    <t>Sloupec 3</t>
  </si>
  <si>
    <t>nevyplňuje se</t>
  </si>
  <si>
    <t>Číselník měsíců</t>
  </si>
  <si>
    <t>Leden</t>
  </si>
  <si>
    <t>Únor</t>
  </si>
  <si>
    <t>Březen</t>
  </si>
  <si>
    <t>Duben</t>
  </si>
  <si>
    <t>Květen</t>
  </si>
  <si>
    <t>Červen</t>
  </si>
  <si>
    <t>Červenec</t>
  </si>
  <si>
    <t>Srpen</t>
  </si>
  <si>
    <t>Září</t>
  </si>
  <si>
    <t>Říjen</t>
  </si>
  <si>
    <t>Listopad</t>
  </si>
  <si>
    <t>Prosinec</t>
  </si>
  <si>
    <t>z příjmů</t>
  </si>
  <si>
    <t>fyzických*)</t>
  </si>
  <si>
    <t>právnických*)</t>
  </si>
  <si>
    <t>osob</t>
  </si>
  <si>
    <t>Návod postupu pro generování XML exportu :</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</si>
  <si>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</si>
  <si>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rPr>
        <b/>
        <sz val="11"/>
        <rFont val="Arial CE"/>
        <family val="2"/>
        <charset val="-18"/>
      </rPr>
      <t>Speciální pozornost</t>
    </r>
    <r>
      <rPr>
        <sz val="11"/>
        <rFont val="Arial CE"/>
        <family val="2"/>
        <charset val="-18"/>
      </rPr>
      <t xml:space="preserve"> je potřeba věnovat těmto položkám ( položky jsou na listu ZAKL_DATA vyžluceny a obsahují obsáhlé komentáře s návody na jejich vyplnění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</si>
  <si>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 v kroku 5 po vygenerování xml souboru dojde ke ztrátě dat ).</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</si>
  <si>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</si>
  <si>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</si>
  <si>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r>
      <t xml:space="preserve">Vygenerovaný soubor doporučujeme </t>
    </r>
    <r>
      <rPr>
        <b/>
        <sz val="11"/>
        <rFont val="Arial CE"/>
        <family val="2"/>
        <charset val="-18"/>
      </rPr>
      <t>otestovat prostřednictvím aplikace EPO</t>
    </r>
    <r>
      <rPr>
        <sz val="11"/>
        <rFont val="Arial CE"/>
        <family val="2"/>
        <charset val="-18"/>
      </rPr>
      <t xml:space="preserve">  zde : </t>
    </r>
  </si>
  <si>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</si>
  <si>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</si>
  <si>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7.</t>
  </si>
  <si>
    <t>Vygenerovaný xml soubor lze podat dvojím způsobem :</t>
  </si>
  <si>
    <t>i) prostřednictvím aplikace EPO se zaručeným elektronickým podpisem,</t>
  </si>
  <si>
    <t>mgr. Martin Štěpán</t>
  </si>
  <si>
    <t>daňový poradce, auditor Aspekt HM s.r.o.</t>
  </si>
  <si>
    <t>autor šablony</t>
  </si>
  <si>
    <r>
      <rPr>
        <b/>
        <sz val="11"/>
        <rFont val="Arial CE"/>
        <family val="2"/>
        <charset val="-18"/>
      </rPr>
      <t>Finanční úřad</t>
    </r>
    <r>
      <rPr>
        <sz val="11"/>
        <rFont val="Arial CE"/>
        <family val="2"/>
        <charset val="-18"/>
      </rPr>
      <t xml:space="preserve"> ( list ZAKL_DATA, položka B13, která se přenáší na list 1strana, položka A3 )</t>
    </r>
  </si>
  <si>
    <r>
      <rPr>
        <b/>
        <sz val="11"/>
        <rFont val="Arial CE"/>
        <family val="2"/>
        <charset val="-18"/>
      </rPr>
      <t>Územní pracoviště</t>
    </r>
    <r>
      <rPr>
        <sz val="11"/>
        <rFont val="Arial CE"/>
        <family val="2"/>
        <charset val="-18"/>
      </rPr>
      <t xml:space="preserve"> ( list ZAKL_DATA, položka B14, která se přenáší na list 1strana, položka A5 )</t>
    </r>
  </si>
  <si>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</si>
  <si>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za</t>
  </si>
  <si>
    <t>zdaňovací období*)</t>
  </si>
  <si>
    <t>za část zdaňovacího období*)</t>
  </si>
  <si>
    <t>část zdaňovacího období *)</t>
  </si>
  <si>
    <r>
      <t>Formulář lze plnohodnotně používat pouze v programech Microsoft Excel verze 2007 a vyšší.</t>
    </r>
    <r>
      <rPr>
        <sz val="11"/>
        <rFont val="Arial CE"/>
        <family val="2"/>
        <charset val="-18"/>
      </rPr>
      <t xml:space="preserve"> Jakékoli připomínky k šabloně zasílejte prosím mailem na adresu : </t>
    </r>
    <r>
      <rPr>
        <b/>
        <sz val="11"/>
        <rFont val="Arial CE"/>
        <family val="2"/>
        <charset val="-18"/>
      </rPr>
      <t>priznani@aspekt.hm</t>
    </r>
  </si>
  <si>
    <t>Měsíc a rok, ve kterém bylo původně chybně sraženo</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</si>
  <si>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</si>
  <si>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</si>
  <si>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</si>
  <si>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</si>
  <si>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</si>
  <si>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</si>
  <si>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Pečlivě si uschovejte e-mail, který jste obdrželi po zaplacení šablony, kromě daňového dokladu obsahuje i odkaz pro případné opětovné stažení šablony v budoucnosti. Šablonu byla stažena z této adresy :</t>
  </si>
  <si>
    <t>**) nepovinný údaj</t>
  </si>
  <si>
    <r>
      <t>telefon</t>
    </r>
    <r>
      <rPr>
        <b/>
        <vertAlign val="superscript"/>
        <sz val="8"/>
        <rFont val="Arial CE"/>
        <family val="2"/>
        <charset val="-18"/>
      </rPr>
      <t>**)</t>
    </r>
  </si>
  <si>
    <r>
      <t>e-mail</t>
    </r>
    <r>
      <rPr>
        <b/>
        <vertAlign val="superscript"/>
        <sz val="8"/>
        <rFont val="Arial"/>
        <family val="2"/>
        <charset val="-18"/>
      </rPr>
      <t>**)</t>
    </r>
  </si>
  <si>
    <r>
      <t>e-mail</t>
    </r>
    <r>
      <rPr>
        <vertAlign val="superscript"/>
        <sz val="8"/>
        <rFont val="Arial"/>
        <family val="2"/>
        <charset val="-18"/>
      </rPr>
      <t>**)</t>
    </r>
  </si>
  <si>
    <r>
      <t>telefon</t>
    </r>
    <r>
      <rPr>
        <vertAlign val="superscript"/>
        <sz val="8"/>
        <rFont val="Arial CE"/>
        <family val="2"/>
        <charset val="-18"/>
      </rPr>
      <t>**)</t>
    </r>
  </si>
  <si>
    <t>ii) prostřednictvím datové schránky poplatníka, případně jeho zmocněnce.</t>
  </si>
  <si>
    <t>01 Daňové identifikační číslo plátce</t>
  </si>
  <si>
    <t>25 5466 MFin 5466 - vzor č. 19</t>
  </si>
  <si>
    <t>Vyúčtovaná částka                     (sl. 1 - sl. 7)</t>
  </si>
  <si>
    <r>
      <t>1)</t>
    </r>
    <r>
      <rPr>
        <sz val="8"/>
        <rFont val="Arial CE"/>
        <family val="2"/>
        <charset val="-18"/>
      </rPr>
      <t xml:space="preserve"> Zákon č. 586/1992 Sb., o daních z příjmů, ve znění pozdějších předpisů (dále jen "zákon")</t>
    </r>
  </si>
  <si>
    <t>Na dani mělo být sraženo (sl. 1 ř. 13 v části I.)</t>
  </si>
  <si>
    <t>Na dani bylo odvedeno  (sl. 10 ř. 13  části I.)</t>
  </si>
  <si>
    <t xml:space="preserve"> (+ zaplaceno více, - zbývá zaplatit)</t>
  </si>
  <si>
    <t>Povinnou přílohou tohoto tiskopisu pro plátce, který v tomto zdaňovacím období (části zdaňovacího období) provedl podle § 38d zákona opravy aktuálního zdaňovacího období, je "Příloha k Vyúčtování daně vybírané srážkou podle zvláštní sazby daně z příjmů fyzických osob."</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</si>
  <si>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</si>
  <si>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</si>
  <si>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</si>
  <si>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</si>
  <si>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Tiskopis je povinnou přílohou Vyúčtování daně vybírané srážkou podle zvláštní sazby daně z příjmů  fyzických  osob pouze pro plátce daně z příjmů ze závislé činnosti, vybírané srážkou podle zvláštní sazby daně, který prováděl opravy srážení podle § 38d zákona č. 586/1992 Sb., o daních z příjmů, ve znění pozdějších předpisů (dále jen "zákon").</t>
  </si>
  <si>
    <t>25 5466/A MFin 5466/A - vzor č.15</t>
  </si>
  <si>
    <r>
      <t>Fyzická osoba oprávněná k podpisu</t>
    </r>
    <r>
      <rPr>
        <sz val="8"/>
        <rFont val="Arial"/>
        <family val="2"/>
        <charset val="-18"/>
      </rPr>
      <t xml:space="preserve"> (je-li daňový subjekt či zástupce právnickou osobou),</t>
    </r>
  </si>
  <si>
    <t>omezená verze s možností XML exportu - sledujte návod na listu XML_export</t>
  </si>
  <si>
    <t>TATO VERZE ŠABLONY JE POUŽITELNÁ JEN PRO PLÁTCE, U NICHŽ SOUHRN SRAŽENÝCH DANÍ ZA KALENDÁŘNÍ ROK NEPŘESÁHNE 150.000,- KČ.</t>
  </si>
  <si>
    <t>25 5466 Mfin 5466 vzor č.19, šablona je platná pro kalendářní rok 2025</t>
  </si>
  <si>
    <t>1.1.2025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</si>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</sst>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Kč&quot;;\-#,##0\ &quot;Kč&quot;"/>
    <numFmt numFmtId="164" formatCode="mmmm\ d\,\ yyyy"/>
    <numFmt numFmtId="165" formatCode="mm\/yyyy"/>
    <numFmt numFmtId="177" formatCode="#,##0"/>
  </numFmts>
  <fonts count="50">
    <font>
      <sz val="10"/>
      <name val="Arial"/>
      <family val="2"/>
      <charset val="-18"/>
    </font>
    <font>
      <sz val="10"/>
      <color theme="1"/>
      <name val="Arial"/>
      <family val="2"/>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sz val="8"/>
      <name val="Arial CE"/>
      <family val="2"/>
      <charset val="-18"/>
    </font>
    <font>
      <b/>
      <sz val="12"/>
      <name val="Arial CE"/>
      <family val="2"/>
      <charset val="-18"/>
    </font>
    <font>
      <b/>
      <sz val="14"/>
      <name val="Arial CE"/>
      <family val="2"/>
      <charset val="-18"/>
    </font>
    <font>
      <b/>
      <sz val="8"/>
      <name val="Arial CE"/>
      <family val="2"/>
      <charset val="-18"/>
    </font>
    <font>
      <b/>
      <sz val="20"/>
      <name val="Arial CE"/>
      <family val="2"/>
      <charset val="-18"/>
    </font>
    <font>
      <i/>
      <sz val="8"/>
      <name val="Arial CE"/>
      <family val="2"/>
      <charset val="-18"/>
    </font>
    <font>
      <sz val="8"/>
      <name val="Arial"/>
      <family val="2"/>
      <charset val="-18"/>
    </font>
    <font>
      <b/>
      <sz val="8"/>
      <name val="Arial"/>
      <family val="2"/>
    </font>
    <font>
      <b/>
      <sz val="9"/>
      <name val="Arial"/>
      <family val="2"/>
      <charset val="-18"/>
    </font>
    <font>
      <b/>
      <sz val="9"/>
      <name val="Arial CE"/>
      <family val="2"/>
      <charset val="-18"/>
    </font>
    <font>
      <sz val="9"/>
      <name val="Arial"/>
      <family val="2"/>
      <charset val="-18"/>
    </font>
    <font>
      <u val="single"/>
      <sz val="10"/>
      <color indexed="12"/>
      <name val="Arial"/>
      <family val="2"/>
      <charset val="-18"/>
    </font>
    <font>
      <vertAlign val="superscript"/>
      <sz val="8"/>
      <name val="Arial CE"/>
      <family val="2"/>
      <charset val="-18"/>
    </font>
    <font>
      <b/>
      <sz val="24"/>
      <name val="Arial CE"/>
      <family val="2"/>
      <charset val="-18"/>
    </font>
    <font>
      <b/>
      <u val="single"/>
      <sz val="14"/>
      <name val="Arial CE"/>
      <family val="2"/>
      <charset val="-18"/>
    </font>
    <font>
      <b/>
      <sz val="18"/>
      <name val="Arial"/>
      <family val="2"/>
      <charset val="-18"/>
    </font>
    <font>
      <b/>
      <i/>
      <sz val="10"/>
      <name val="Arial"/>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20"/>
      <name val="Arial"/>
      <family val="2"/>
      <charset val="-18"/>
    </font>
    <font>
      <sz val="20"/>
      <name val="Arial"/>
      <family val="2"/>
      <charset val="-18"/>
    </font>
    <font>
      <sz val="7"/>
      <name val="Arial"/>
      <family val="2"/>
      <charset val="-18"/>
    </font>
    <font>
      <sz val="12"/>
      <name val="Arial"/>
      <family val="2"/>
      <charset val="-18"/>
    </font>
    <font>
      <b/>
      <sz val="11"/>
      <name val="Arial"/>
      <family val="2"/>
      <charset val="-18"/>
    </font>
    <font>
      <sz val="11"/>
      <name val="Arial"/>
      <family val="2"/>
      <charset val="-18"/>
    </font>
    <font>
      <sz val="10"/>
      <name val="Inherit"/>
      <family val="2"/>
    </font>
    <font>
      <sz val="9"/>
      <name val="Tahoma"/>
      <family val="2"/>
      <charset val="-18"/>
    </font>
    <font>
      <b/>
      <sz val="9"/>
      <name val="Tahoma"/>
      <family val="2"/>
      <charset val="-18"/>
    </font>
    <font>
      <sz val="11"/>
      <name val="Arial CE"/>
      <family val="2"/>
      <charset val="-18"/>
    </font>
    <font>
      <b/>
      <sz val="11"/>
      <name val="Arial CE"/>
      <family val="2"/>
      <charset val="-18"/>
    </font>
    <font>
      <u val="single"/>
      <sz val="10"/>
      <color indexed="12"/>
      <name val="Arial CE"/>
      <family val="2"/>
      <charset val="-18"/>
    </font>
    <font>
      <b/>
      <u val="single"/>
      <sz val="11"/>
      <color indexed="12"/>
      <name val="Arial CE"/>
      <family val="2"/>
      <charset val="-18"/>
    </font>
    <font>
      <sz val="12"/>
      <name val="Arial CE"/>
      <family val="2"/>
      <charset val="-18"/>
    </font>
    <font>
      <i/>
      <sz val="12"/>
      <name val="Arial CE"/>
      <family val="2"/>
      <charset val="-18"/>
    </font>
    <font>
      <b/>
      <u val="single"/>
      <sz val="12"/>
      <color indexed="12"/>
      <name val="Arial"/>
      <family val="2"/>
      <charset val="-18"/>
    </font>
    <font>
      <b/>
      <vertAlign val="superscript"/>
      <sz val="8"/>
      <name val="Arial CE"/>
      <family val="2"/>
      <charset val="-18"/>
    </font>
    <font>
      <b/>
      <vertAlign val="superscript"/>
      <sz val="8"/>
      <name val="Arial"/>
      <family val="2"/>
      <charset val="-18"/>
    </font>
    <font>
      <vertAlign val="superscript"/>
      <sz val="8"/>
      <name val="Arial"/>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47"/>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indexed="8"/>
        <bgColor indexed="64"/>
      </patternFill>
    </fill>
    <fill>
      <patternFill patternType="gray125">
        <fgColor indexed="9"/>
        <bgColor indexed="9"/>
      </patternFill>
    </fill>
    <fill>
      <patternFill patternType="solid">
        <fgColor indexed="9"/>
        <bgColor indexed="64"/>
      </patternFill>
    </fill>
    <fill>
      <patternFill patternType="solid">
        <fgColor rgb="FFFFFFCC"/>
        <bgColor indexed="64"/>
      </patternFill>
    </fill>
    <fill>
      <patternFill patternType="solid">
        <fgColor rgb="FFFF0000"/>
        <bgColor indexed="64"/>
      </patternFill>
    </fill>
    <fill>
      <patternFill patternType="solid">
        <fgColor rgb="FFFFFF99"/>
        <bgColor indexed="64"/>
      </patternFill>
    </fill>
    <fill>
      <patternFill patternType="solid">
        <fgColor theme="0"/>
        <bgColor indexed="64"/>
      </patternFill>
    </fill>
    <fill>
      <patternFill patternType="solid">
        <fgColor indexed="31"/>
        <bgColor indexed="64"/>
      </patternFill>
    </fill>
    <fill>
      <patternFill patternType="solid">
        <fgColor theme="0"/>
        <bgColor indexed="64"/>
      </patternFill>
    </fill>
  </fills>
  <borders count="77">
    <border>
      <left/>
      <right/>
      <top/>
      <bottom/>
      <diagonal/>
    </border>
    <border>
      <left style="medium">
        <color auto="1"/>
      </left>
      <right style="medium">
        <color auto="1"/>
      </right>
      <top style="medium">
        <color auto="1"/>
      </top>
      <bottom style="medium">
        <color auto="1"/>
      </bottom>
    </border>
    <border>
      <left/>
      <right style="medium">
        <color auto="1"/>
      </right>
      <top/>
      <bottom/>
    </border>
    <border>
      <left/>
      <right style="medium">
        <color auto="1"/>
      </right>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medium">
        <color auto="1"/>
      </left>
      <right style="thin">
        <color auto="1"/>
      </right>
      <top style="medium">
        <color auto="1"/>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right style="thin">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style="thin">
        <color auto="1"/>
      </right>
      <top/>
      <bottom style="thin">
        <color auto="1"/>
      </bottom>
    </border>
    <border>
      <left style="thin">
        <color auto="1"/>
      </left>
      <right style="thin">
        <color auto="1"/>
      </right>
      <top/>
      <bottom style="thin">
        <color auto="1"/>
      </bottom>
    </border>
    <border>
      <left style="thin">
        <color auto="1"/>
      </left>
      <right style="thin">
        <color auto="1"/>
      </right>
      <top style="medium">
        <color auto="1"/>
      </top>
      <bottom/>
    </border>
    <border>
      <left style="thin">
        <color auto="1"/>
      </left>
      <right style="medium">
        <color auto="1"/>
      </right>
      <top/>
      <bottom style="thin">
        <color auto="1"/>
      </bottom>
    </border>
    <border>
      <left style="thin">
        <color auto="1"/>
      </left>
      <right style="medium">
        <color auto="1"/>
      </right>
      <top style="thin">
        <color auto="1"/>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thin">
        <color auto="1"/>
      </right>
      <top style="medium">
        <color auto="1"/>
      </top>
      <bottom style="thin">
        <color auto="1"/>
      </bottom>
    </border>
    <border>
      <left style="medium">
        <color auto="1"/>
      </left>
      <right style="thin">
        <color auto="1"/>
      </right>
      <top style="thin">
        <color auto="1"/>
      </top>
      <bottom style="medium">
        <color auto="1"/>
      </bottom>
    </border>
    <border>
      <left/>
      <right/>
      <top style="thin">
        <color auto="1"/>
      </top>
      <bottom/>
    </border>
    <border>
      <left style="thin">
        <color auto="1"/>
      </left>
      <right/>
      <top/>
      <bottom/>
    </border>
    <border>
      <left style="medium">
        <color auto="1"/>
      </left>
      <right/>
      <top style="thin">
        <color auto="1"/>
      </top>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style="medium">
        <color auto="1"/>
      </right>
      <top style="medium">
        <color auto="1"/>
      </top>
      <bottom style="medium">
        <color auto="1"/>
      </bottom>
    </border>
    <border>
      <left style="thin">
        <color auto="1"/>
      </left>
      <right/>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thin">
        <color auto="1"/>
      </left>
      <right style="medium">
        <color auto="1"/>
      </right>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thin">
        <color auto="1"/>
      </top>
      <bottom style="thin">
        <color auto="1"/>
      </bottom>
    </border>
    <border>
      <left/>
      <right style="thin">
        <color auto="1"/>
      </right>
      <top style="thin">
        <color auto="1"/>
      </top>
      <bottom style="thin">
        <color auto="1"/>
      </bottom>
    </border>
    <border>
      <left style="thin">
        <color auto="1"/>
      </left>
      <right/>
      <top style="thin">
        <color auto="1"/>
      </top>
      <bottom/>
    </border>
    <border>
      <left/>
      <right style="thin">
        <color auto="1"/>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bottom style="medium">
        <color auto="1"/>
      </bottom>
    </border>
    <border>
      <left/>
      <right/>
      <top style="medium">
        <color auto="1"/>
      </top>
      <bottom/>
    </border>
    <border>
      <left style="thin">
        <color auto="1"/>
      </left>
      <right/>
      <top style="medium">
        <color auto="1"/>
      </top>
      <bottom/>
    </border>
    <border>
      <left/>
      <right style="thin">
        <color auto="1"/>
      </right>
      <top style="medium">
        <color auto="1"/>
      </top>
      <bottom/>
    </border>
    <border>
      <left style="medium">
        <color auto="1"/>
      </left>
      <right style="thin">
        <color auto="1"/>
      </right>
      <top/>
      <bottom/>
    </border>
    <border>
      <left style="medium">
        <color auto="1"/>
      </left>
      <right style="thin">
        <color auto="1"/>
      </right>
      <top/>
      <bottom style="medium">
        <color auto="1"/>
      </bottom>
    </border>
    <border>
      <left style="thin">
        <color auto="1"/>
      </left>
      <right/>
      <top/>
      <bottom style="medium">
        <color auto="1"/>
      </bottom>
    </border>
    <border>
      <left/>
      <right style="thin">
        <color auto="1"/>
      </right>
      <top/>
      <bottom style="medium">
        <color auto="1"/>
      </bottom>
    </border>
    <border>
      <left style="thin">
        <color auto="1"/>
      </left>
      <right style="thin">
        <color auto="1"/>
      </right>
      <top/>
      <bottom style="medium">
        <color auto="1"/>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bottom/>
    </border>
    <border>
      <left style="medium">
        <color auto="1"/>
      </left>
      <right style="thin">
        <color auto="1"/>
      </right>
      <top style="thin">
        <color auto="1"/>
      </top>
      <bottom/>
    </border>
    <border>
      <left style="medium">
        <color auto="1"/>
      </left>
      <right/>
      <top style="thin">
        <color auto="1"/>
      </top>
      <bottom style="thin">
        <color auto="1"/>
      </bottom>
    </border>
    <border>
      <left style="medium">
        <color auto="1"/>
      </left>
      <right/>
      <top style="medium">
        <color auto="1"/>
      </top>
      <bottom/>
    </border>
    <border>
      <left style="medium">
        <color auto="1"/>
      </left>
      <right/>
      <top/>
      <bottom style="thin">
        <color auto="1"/>
      </bottom>
    </border>
    <border>
      <left/>
      <right style="medium">
        <color auto="1"/>
      </right>
      <top/>
      <bottom style="thin">
        <color auto="1"/>
      </bottom>
    </border>
    <border>
      <left/>
      <right style="medium">
        <color auto="1"/>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medium">
        <color auto="1"/>
      </right>
      <top style="thin">
        <color auto="1"/>
      </top>
      <bottom style="medium">
        <color auto="1"/>
      </bottom>
    </border>
    <border>
      <left/>
      <right style="medium">
        <color auto="1"/>
      </right>
      <top style="thin">
        <color auto="1"/>
      </top>
      <bottom/>
    </border>
    <border>
      <left style="medium">
        <color auto="1"/>
      </left>
      <right/>
      <top/>
      <bottom style="medium">
        <color auto="1"/>
      </bottom>
    </border>
    <border>
      <left style="thin">
        <color auto="1"/>
      </left>
      <right style="thin">
        <color auto="1"/>
      </right>
      <top style="thin">
        <color auto="1"/>
      </top>
      <bottom/>
    </border>
    <border>
      <left style="thin">
        <color auto="1"/>
      </left>
      <right style="medium">
        <color auto="1"/>
      </right>
      <top style="thin">
        <color auto="1"/>
      </top>
      <bottom/>
    </border>
  </borders>
  <cellStyleXfs count="1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18" fillId="0" borderId="0" applyNumberFormat="0" applyFill="0" applyBorder="0" applyAlignment="0" applyProtection="0">
      <alignment/>
    </xf>
    <xf numFmtId="0" fontId="5" fillId="0" borderId="0">
      <alignment/>
      <protection/>
    </xf>
    <xf numFmtId="0" fontId="5" fillId="0" borderId="0">
      <alignment/>
      <protection/>
    </xf>
    <xf numFmtId="0" fontId="42" fillId="0" borderId="0" applyNumberFormat="0" applyFill="0" applyBorder="0" applyAlignment="0" applyProtection="0">
      <alignment/>
    </xf>
    <xf numFmtId="0" fontId="0" fillId="0" borderId="0">
      <alignment/>
      <protection/>
    </xf>
    <xf numFmtId="0" fontId="18" fillId="0" borderId="0" applyNumberFormat="0" applyFill="0" applyBorder="0" applyAlignment="0" applyProtection="0">
      <alignment/>
    </xf>
    <xf numFmtId="0" fontId="5" fillId="0" borderId="0">
      <alignment/>
      <protection/>
    </xf>
  </cellStyleXfs>
  <cellXfs count="555">
    <xf numFmtId="0" fontId="0" fillId="0" borderId="0" xfId="0">
      <alignment/>
    </xf>
    <xf numFmtId="0" fontId="5" fillId="2" borderId="0" xfId="0" applyFont="1" applyFill="1">
      <alignment/>
    </xf>
    <xf numFmtId="0" fontId="0" fillId="2" borderId="0" xfId="0" applyFill="1">
      <alignment/>
    </xf>
    <xf numFmtId="0" fontId="7" fillId="3" borderId="0" xfId="0" applyFont="1" applyFill="1">
      <alignment/>
    </xf>
    <xf numFmtId="0" fontId="0" fillId="4" borderId="0" xfId="0" applyFill="1">
      <alignment/>
    </xf>
    <xf numFmtId="0" fontId="5" fillId="4" borderId="0" xfId="0" applyFont="1" applyFill="1">
      <alignment/>
    </xf>
    <xf numFmtId="0" fontId="0" fillId="5" borderId="0" xfId="0" applyFill="1">
      <alignment/>
    </xf>
    <xf numFmtId="0" fontId="5" fillId="5" borderId="0" xfId="0" applyFont="1" applyFill="1">
      <alignment/>
    </xf>
    <xf numFmtId="0" fontId="5" fillId="2" borderId="1" xfId="0" applyFont="1" applyFill="1" applyBorder="1" applyAlignment="1" applyProtection="1">
      <alignment horizontal="center"/>
      <protection locked="0"/>
    </xf>
    <xf numFmtId="0" fontId="5" fillId="3" borderId="2" xfId="0" applyFont="1" applyFill="1" applyBorder="1">
      <alignment/>
    </xf>
    <xf numFmtId="0" fontId="5" fillId="3" borderId="3" xfId="0" applyFont="1" applyFill="1" applyBorder="1">
      <alignment/>
    </xf>
    <xf numFmtId="0" fontId="0" fillId="6" borderId="0" xfId="0" applyFill="1">
      <alignment/>
    </xf>
    <xf numFmtId="14" fontId="4" fillId="4" borderId="4" xfId="0" applyNumberFormat="1" applyFont="1" applyFill="1" applyBorder="1" applyAlignment="1" applyProtection="1">
      <alignment horizontal="center"/>
      <protection locked="0"/>
    </xf>
    <xf numFmtId="0" fontId="4" fillId="4" borderId="5" xfId="0" applyFont="1" applyFill="1" applyBorder="1" applyAlignment="1">
      <alignment horizont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5" fillId="3" borderId="8" xfId="0" applyFont="1" applyFill="1" applyBorder="1">
      <alignment/>
    </xf>
    <xf numFmtId="0" fontId="0" fillId="6" borderId="0" xfId="0" applyFill="1" applyAlignment="1">
      <alignment vertical="center"/>
    </xf>
    <xf numFmtId="0" fontId="0" fillId="4" borderId="0" xfId="0" applyFill="1" applyAlignment="1">
      <alignment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0" fillId="4" borderId="4" xfId="0" applyFill="1" applyBorder="1" applyAlignment="1" applyProtection="1">
      <alignment horizontal="center"/>
      <protection locked="0"/>
    </xf>
    <xf numFmtId="0" fontId="0" fillId="4" borderId="15" xfId="0" applyFill="1" applyBorder="1" applyAlignment="1" applyProtection="1">
      <alignment horizontal="center"/>
      <protection locked="0"/>
    </xf>
    <xf numFmtId="0" fontId="0" fillId="4" borderId="7" xfId="0" applyFill="1" applyBorder="1" applyAlignment="1" applyProtection="1">
      <alignment horizontal="center"/>
      <protection locked="0"/>
    </xf>
    <xf numFmtId="14" fontId="0" fillId="4" borderId="16" xfId="0" applyNumberFormat="1" applyFill="1" applyBorder="1" applyAlignment="1" applyProtection="1">
      <alignment horizontal="center"/>
      <protection locked="0"/>
    </xf>
    <xf numFmtId="3" fontId="5" fillId="2" borderId="17" xfId="0" applyNumberFormat="1" applyFont="1" applyFill="1" applyBorder="1" applyAlignment="1">
      <alignment horizontal="center" vertical="center"/>
    </xf>
    <xf numFmtId="3" fontId="5" fillId="2" borderId="4" xfId="0" applyNumberFormat="1" applyFont="1" applyFill="1" applyBorder="1" applyAlignment="1">
      <alignment horizontal="center" vertical="center"/>
    </xf>
    <xf numFmtId="3" fontId="0" fillId="4" borderId="18" xfId="0" applyNumberFormat="1" applyFill="1" applyBorder="1" applyAlignment="1" applyProtection="1">
      <alignment horizontal="center"/>
      <protection locked="0"/>
    </xf>
    <xf numFmtId="3" fontId="0" fillId="4" borderId="19" xfId="0" applyNumberFormat="1" applyFill="1" applyBorder="1" applyAlignment="1" applyProtection="1">
      <alignment horizontal="center"/>
      <protection locked="0"/>
    </xf>
    <xf numFmtId="0" fontId="4" fillId="7" borderId="0" xfId="0" applyFont="1" applyFill="1" applyAlignment="1">
      <alignment horizontal="center"/>
    </xf>
    <xf numFmtId="0" fontId="0" fillId="0" borderId="4" xfId="0"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0" fillId="8" borderId="0" xfId="0" applyFill="1" applyAlignment="1">
      <alignment vertical="center"/>
    </xf>
    <xf numFmtId="0" fontId="2" fillId="4" borderId="0" xfId="0" applyFont="1" applyFill="1" applyAlignment="1">
      <alignment horizontal="center" vertical="center"/>
    </xf>
    <xf numFmtId="0" fontId="25" fillId="4" borderId="0" xfId="0" applyFont="1" applyFill="1" applyAlignment="1">
      <alignment horizontal="center" vertical="center"/>
    </xf>
    <xf numFmtId="0" fontId="0" fillId="4" borderId="0" xfId="0" applyFill="1" applyAlignment="1">
      <alignment horizontal="right" vertical="center"/>
    </xf>
    <xf numFmtId="0" fontId="0" fillId="7" borderId="20" xfId="0" applyFill="1" applyBorder="1" applyAlignment="1" applyProtection="1">
      <alignment vertical="center"/>
      <protection locked="0"/>
    </xf>
    <xf numFmtId="0" fontId="0" fillId="4" borderId="21" xfId="0" applyFill="1" applyBorder="1" applyAlignment="1" applyProtection="1">
      <alignment vertical="center"/>
      <protection locked="0"/>
    </xf>
    <xf numFmtId="0" fontId="0" fillId="7" borderId="22" xfId="0" applyFill="1" applyBorder="1" applyAlignment="1" applyProtection="1">
      <alignment vertical="center"/>
      <protection locked="0"/>
    </xf>
    <xf numFmtId="0" fontId="0" fillId="4" borderId="0" xfId="0" applyFill="1" applyAlignment="1" applyProtection="1">
      <alignment vertical="center"/>
      <protection locked="0"/>
    </xf>
    <xf numFmtId="0" fontId="0" fillId="9" borderId="23" xfId="0" applyFill="1" applyBorder="1" applyAlignment="1" applyProtection="1">
      <alignment vertical="center"/>
      <protection locked="0"/>
    </xf>
    <xf numFmtId="14" fontId="0" fillId="7" borderId="22" xfId="0" applyNumberFormat="1" applyFill="1" applyBorder="1" applyAlignment="1" applyProtection="1">
      <alignment horizontal="left" vertical="center"/>
      <protection locked="0"/>
    </xf>
    <xf numFmtId="49" fontId="0" fillId="7" borderId="22" xfId="0" applyNumberFormat="1" applyFill="1" applyBorder="1" applyAlignment="1" applyProtection="1">
      <alignment horizontal="left" vertical="center"/>
      <protection locked="0"/>
    </xf>
    <xf numFmtId="49" fontId="0" fillId="9" borderId="23" xfId="0" applyNumberFormat="1" applyFill="1" applyBorder="1" applyAlignment="1" applyProtection="1">
      <alignment vertical="center"/>
      <protection locked="0"/>
    </xf>
    <xf numFmtId="0" fontId="0" fillId="10" borderId="22" xfId="0" applyFill="1" applyBorder="1" applyAlignment="1" applyProtection="1">
      <alignment vertical="center"/>
      <protection locked="0"/>
    </xf>
    <xf numFmtId="0" fontId="26" fillId="4" borderId="0" xfId="0" applyFont="1" applyFill="1" applyAlignment="1" applyProtection="1">
      <alignment vertical="center"/>
      <protection locked="0"/>
    </xf>
    <xf numFmtId="0" fontId="0" fillId="10" borderId="23" xfId="0" applyFill="1" applyBorder="1" applyAlignment="1" applyProtection="1">
      <alignment vertical="center"/>
      <protection locked="0"/>
    </xf>
    <xf numFmtId="0" fontId="26" fillId="4" borderId="0" xfId="0" applyFont="1" applyFill="1" applyAlignment="1">
      <alignment vertical="center"/>
    </xf>
    <xf numFmtId="0" fontId="26" fillId="4" borderId="0" xfId="0" applyFont="1" applyFill="1" applyAlignment="1">
      <alignment horizontal="right" vertical="center"/>
    </xf>
    <xf numFmtId="0" fontId="0" fillId="10" borderId="22" xfId="0" applyFill="1" applyBorder="1" applyAlignment="1" applyProtection="1">
      <alignment horizontal="left" vertical="center"/>
      <protection locked="0"/>
    </xf>
    <xf numFmtId="49" fontId="0" fillId="10" borderId="22" xfId="0" applyNumberFormat="1" applyFill="1" applyBorder="1" applyAlignment="1" applyProtection="1">
      <alignment horizontal="left" vertical="center"/>
      <protection locked="0"/>
    </xf>
    <xf numFmtId="3" fontId="0" fillId="10" borderId="23" xfId="0" applyNumberFormat="1" applyFill="1" applyBorder="1" applyAlignment="1" applyProtection="1">
      <alignment horizontal="left" vertical="center"/>
      <protection locked="0"/>
    </xf>
    <xf numFmtId="3" fontId="0" fillId="10" borderId="22" xfId="0" applyNumberFormat="1" applyFill="1" applyBorder="1" applyAlignment="1" applyProtection="1">
      <alignment horizontal="left" vertical="center"/>
      <protection locked="0"/>
    </xf>
    <xf numFmtId="0" fontId="0" fillId="10" borderId="23" xfId="0" applyFill="1" applyBorder="1" applyAlignment="1" applyProtection="1">
      <alignment horizontal="left" vertical="center"/>
      <protection locked="0"/>
    </xf>
    <xf numFmtId="0" fontId="18" fillId="10" borderId="22" xfId="10" applyFill="1" applyBorder="1" applyAlignment="1" applyProtection="1">
      <alignment vertical="center"/>
      <protection locked="0"/>
    </xf>
    <xf numFmtId="49" fontId="0" fillId="10" borderId="23" xfId="0" applyNumberFormat="1" applyFill="1" applyBorder="1" applyAlignment="1" applyProtection="1">
      <alignment horizontal="left" vertical="center"/>
      <protection locked="0"/>
    </xf>
    <xf numFmtId="0" fontId="18" fillId="10" borderId="23" xfId="10" applyFill="1" applyBorder="1" applyAlignment="1" applyProtection="1">
      <alignment vertical="center"/>
      <protection locked="0"/>
    </xf>
    <xf numFmtId="0" fontId="0" fillId="10" borderId="24" xfId="0" applyFill="1" applyBorder="1" applyAlignment="1" applyProtection="1">
      <alignment vertical="center"/>
      <protection locked="0"/>
    </xf>
    <xf numFmtId="0" fontId="0" fillId="4" borderId="25" xfId="0" applyFill="1" applyBorder="1" applyAlignment="1" applyProtection="1">
      <alignment vertical="center"/>
      <protection locked="0"/>
    </xf>
    <xf numFmtId="0" fontId="0" fillId="10" borderId="26" xfId="0" applyFill="1" applyBorder="1" applyAlignment="1" applyProtection="1">
      <alignment vertical="center"/>
      <protection locked="0"/>
    </xf>
    <xf numFmtId="0" fontId="28" fillId="9" borderId="0" xfId="0" applyFont="1" applyFill="1" applyAlignment="1">
      <alignment vertical="center"/>
    </xf>
    <xf numFmtId="0" fontId="28" fillId="9" borderId="0" xfId="0" applyFont="1" applyFill="1" applyAlignment="1">
      <alignment horizontal="right" vertical="center"/>
    </xf>
    <xf numFmtId="0" fontId="28" fillId="7" borderId="0" xfId="0" applyFont="1" applyFill="1" applyAlignment="1">
      <alignment vertical="center"/>
    </xf>
    <xf numFmtId="0" fontId="28" fillId="7" borderId="0" xfId="0" applyFont="1" applyFill="1" applyAlignment="1">
      <alignment horizontal="right" vertical="center"/>
    </xf>
    <xf numFmtId="0" fontId="28" fillId="4" borderId="0" xfId="0" applyFont="1" applyFill="1" applyAlignment="1">
      <alignment vertical="center"/>
    </xf>
    <xf numFmtId="0" fontId="28" fillId="10" borderId="0" xfId="0" applyFont="1" applyFill="1" applyAlignment="1">
      <alignment vertical="center"/>
    </xf>
    <xf numFmtId="0" fontId="28" fillId="10" borderId="0" xfId="0" applyFont="1" applyFill="1" applyAlignment="1">
      <alignment horizontal="right" vertical="center"/>
    </xf>
    <xf numFmtId="0" fontId="28" fillId="4" borderId="0" xfId="0" applyFont="1" applyFill="1" applyAlignment="1">
      <alignment horizontal="center" vertical="center"/>
    </xf>
    <xf numFmtId="0" fontId="0" fillId="8" borderId="0" xfId="0" applyFill="1">
      <alignment/>
    </xf>
    <xf numFmtId="0" fontId="26" fillId="8" borderId="0" xfId="0" applyFont="1" applyFill="1">
      <alignment/>
    </xf>
    <xf numFmtId="0" fontId="5" fillId="3" borderId="5" xfId="0" applyFont="1" applyFill="1" applyBorder="1" applyAlignment="1">
      <alignment vertical="center"/>
    </xf>
    <xf numFmtId="0" fontId="8" fillId="3" borderId="0" xfId="0" applyFont="1" applyFill="1" applyAlignment="1">
      <alignment horizontal="center" vertical="center"/>
    </xf>
    <xf numFmtId="0" fontId="7" fillId="11" borderId="4" xfId="0" applyFont="1" applyFill="1" applyBorder="1" applyAlignment="1">
      <alignment horizontal="center" vertical="center"/>
    </xf>
    <xf numFmtId="0" fontId="7" fillId="11" borderId="27" xfId="0" applyFont="1" applyFill="1" applyBorder="1" applyAlignment="1">
      <alignment horizontal="center" vertical="center"/>
    </xf>
    <xf numFmtId="0" fontId="7" fillId="11" borderId="10" xfId="0" applyFont="1" applyFill="1" applyBorder="1" applyAlignment="1">
      <alignment horizontal="center" vertical="center"/>
    </xf>
    <xf numFmtId="3" fontId="5" fillId="12" borderId="10" xfId="0" applyNumberFormat="1" applyFont="1" applyFill="1" applyBorder="1" applyAlignment="1" applyProtection="1">
      <alignment horizontal="center" vertical="center"/>
      <protection locked="0"/>
    </xf>
    <xf numFmtId="3" fontId="5" fillId="5" borderId="10" xfId="0" applyNumberFormat="1" applyFont="1" applyFill="1" applyBorder="1" applyAlignment="1" applyProtection="1">
      <alignment horizontal="center" vertical="center"/>
      <protection locked="0"/>
    </xf>
    <xf numFmtId="3" fontId="5" fillId="12" borderId="11" xfId="0" applyNumberFormat="1" applyFont="1" applyFill="1" applyBorder="1" applyAlignment="1" applyProtection="1">
      <alignment horizontal="center" vertical="center"/>
      <protection locked="0"/>
    </xf>
    <xf numFmtId="0" fontId="7" fillId="11" borderId="7" xfId="0" applyFont="1" applyFill="1" applyBorder="1" applyAlignment="1">
      <alignment horizontal="center" vertical="center"/>
    </xf>
    <xf numFmtId="0" fontId="7" fillId="11" borderId="4" xfId="0" applyFont="1" applyFill="1" applyBorder="1" applyAlignment="1">
      <alignment horizontal="center" vertical="center"/>
    </xf>
    <xf numFmtId="3" fontId="5" fillId="11" borderId="4" xfId="0" applyNumberFormat="1" applyFont="1" applyFill="1" applyBorder="1" applyAlignment="1">
      <alignment horizontal="center" vertical="center"/>
    </xf>
    <xf numFmtId="3" fontId="5" fillId="11" borderId="19" xfId="0" applyNumberFormat="1" applyFont="1" applyFill="1" applyBorder="1" applyAlignment="1">
      <alignment horizontal="center" vertical="center"/>
    </xf>
    <xf numFmtId="3" fontId="5" fillId="12" borderId="4" xfId="0" applyNumberFormat="1" applyFont="1" applyFill="1" applyBorder="1" applyAlignment="1" applyProtection="1">
      <alignment horizontal="center" vertical="center"/>
      <protection locked="0"/>
    </xf>
    <xf numFmtId="3" fontId="5" fillId="5" borderId="4" xfId="0" applyNumberFormat="1" applyFont="1" applyFill="1" applyBorder="1" applyAlignment="1" applyProtection="1">
      <alignment horizontal="center" vertical="center"/>
      <protection locked="0"/>
    </xf>
    <xf numFmtId="3" fontId="5" fillId="12" borderId="19" xfId="0" applyNumberFormat="1" applyFont="1" applyFill="1" applyBorder="1" applyAlignment="1" applyProtection="1">
      <alignment horizontal="center" vertical="center"/>
      <protection locked="0"/>
    </xf>
    <xf numFmtId="3" fontId="5" fillId="5" borderId="10" xfId="0" applyNumberFormat="1" applyFont="1" applyFill="1" applyBorder="1" applyAlignment="1">
      <alignment horizontal="center" vertical="center"/>
    </xf>
    <xf numFmtId="3" fontId="5" fillId="5" borderId="11" xfId="0" applyNumberFormat="1" applyFont="1" applyFill="1" applyBorder="1" applyAlignment="1">
      <alignment horizontal="center" vertical="center"/>
    </xf>
    <xf numFmtId="0" fontId="5" fillId="11" borderId="28" xfId="0" applyFont="1" applyFill="1" applyBorder="1" applyAlignment="1">
      <alignment vertical="center"/>
    </xf>
    <xf numFmtId="0" fontId="5" fillId="11" borderId="13" xfId="0" applyFont="1" applyFill="1" applyBorder="1" applyAlignment="1">
      <alignment vertical="center"/>
    </xf>
    <xf numFmtId="0" fontId="13" fillId="11" borderId="19" xfId="0" applyFont="1" applyFill="1" applyBorder="1" applyAlignment="1">
      <alignment horizontal="center" vertical="center"/>
    </xf>
    <xf numFmtId="3" fontId="5" fillId="11" borderId="13" xfId="0" applyNumberFormat="1" applyFont="1" applyFill="1" applyBorder="1" applyAlignment="1">
      <alignment horizontal="center" vertical="center"/>
    </xf>
    <xf numFmtId="3" fontId="5" fillId="11" borderId="14" xfId="0" applyNumberFormat="1" applyFont="1" applyFill="1" applyBorder="1" applyAlignment="1">
      <alignment horizontal="center" vertical="center"/>
    </xf>
    <xf numFmtId="3" fontId="5" fillId="11" borderId="13" xfId="0" applyNumberFormat="1" applyFont="1" applyFill="1" applyBorder="1" applyAlignment="1">
      <alignment vertical="center"/>
    </xf>
    <xf numFmtId="3" fontId="5" fillId="11" borderId="14" xfId="0" applyNumberFormat="1" applyFont="1" applyFill="1" applyBorder="1" applyAlignment="1">
      <alignment vertical="center"/>
    </xf>
    <xf numFmtId="0" fontId="0" fillId="2" borderId="0" xfId="0" applyFill="1" applyAlignment="1">
      <alignment vertical="center"/>
    </xf>
    <xf numFmtId="0" fontId="0" fillId="2" borderId="4" xfId="0" applyFill="1" applyBorder="1" applyAlignment="1" applyProtection="1">
      <alignment vertical="center"/>
      <protection locked="0"/>
    </xf>
    <xf numFmtId="0" fontId="17" fillId="2" borderId="0" xfId="0" applyFont="1" applyFill="1" applyAlignment="1">
      <alignment vertical="center"/>
    </xf>
    <xf numFmtId="0" fontId="13" fillId="2" borderId="0" xfId="0" applyFont="1" applyFill="1" applyAlignment="1">
      <alignment vertical="center"/>
    </xf>
    <xf numFmtId="0" fontId="0" fillId="4" borderId="15" xfId="0" applyFill="1" applyBorder="1" applyAlignment="1">
      <alignment horizontal="center" vertical="center"/>
    </xf>
    <xf numFmtId="14" fontId="0" fillId="4" borderId="16" xfId="0" applyNumberFormat="1" applyFill="1" applyBorder="1" applyAlignment="1" applyProtection="1">
      <alignment horizontal="center" vertical="center"/>
      <protection locked="0"/>
    </xf>
    <xf numFmtId="3" fontId="0" fillId="4" borderId="18" xfId="0" applyNumberFormat="1" applyFill="1" applyBorder="1" applyAlignment="1" applyProtection="1">
      <alignment horizontal="center" vertical="center"/>
      <protection locked="0"/>
    </xf>
    <xf numFmtId="0" fontId="0" fillId="4" borderId="7" xfId="0" applyFill="1" applyBorder="1" applyAlignment="1">
      <alignment horizontal="center" vertical="center"/>
    </xf>
    <xf numFmtId="0" fontId="0" fillId="4" borderId="4" xfId="0" applyFill="1" applyBorder="1" applyAlignment="1" applyProtection="1">
      <alignment horizontal="center" vertical="center"/>
      <protection locked="0"/>
    </xf>
    <xf numFmtId="3" fontId="0" fillId="4" borderId="19" xfId="0" applyNumberFormat="1" applyFill="1" applyBorder="1" applyAlignment="1" applyProtection="1">
      <alignment horizontal="center" vertical="center"/>
      <protection locked="0"/>
    </xf>
    <xf numFmtId="0" fontId="0" fillId="4" borderId="28" xfId="0" applyFill="1" applyBorder="1" applyAlignment="1">
      <alignment horizontal="center" vertical="center"/>
    </xf>
    <xf numFmtId="0" fontId="0" fillId="4" borderId="13" xfId="0" applyFill="1" applyBorder="1" applyAlignment="1" applyProtection="1">
      <alignment horizontal="center" vertical="center"/>
      <protection locked="0"/>
    </xf>
    <xf numFmtId="3" fontId="0" fillId="4" borderId="14" xfId="0" applyNumberFormat="1" applyFill="1" applyBorder="1" applyAlignment="1" applyProtection="1">
      <alignment horizontal="center" vertical="center"/>
      <protection locked="0"/>
    </xf>
    <xf numFmtId="0" fontId="13" fillId="2" borderId="29" xfId="0" applyFont="1" applyFill="1" applyBorder="1">
      <alignment/>
    </xf>
    <xf numFmtId="0" fontId="13" fillId="6" borderId="0" xfId="0" applyFont="1" applyFill="1">
      <alignment/>
    </xf>
    <xf numFmtId="0" fontId="13" fillId="4" borderId="0" xfId="0" applyFont="1" applyFill="1">
      <alignment/>
    </xf>
    <xf numFmtId="0" fontId="2" fillId="0" borderId="4" xfId="0" applyFont="1" applyBorder="1" applyAlignment="1" applyProtection="1">
      <alignment vertical="center"/>
      <protection locked="0"/>
    </xf>
    <xf numFmtId="0" fontId="4" fillId="4" borderId="0" xfId="0" applyFont="1" applyFill="1" applyAlignment="1">
      <alignment horizontal="right"/>
    </xf>
    <xf numFmtId="0" fontId="24" fillId="4" borderId="0" xfId="0" applyFont="1" applyFill="1" applyAlignment="1">
      <alignment horizontal="center" vertical="center"/>
    </xf>
    <xf numFmtId="0" fontId="4" fillId="4" borderId="30" xfId="0" applyFont="1" applyFill="1" applyBorder="1" applyAlignment="1">
      <alignment horizontal="center"/>
    </xf>
    <xf numFmtId="0" fontId="4" fillId="2" borderId="0" xfId="0" applyFont="1" applyFill="1" applyAlignment="1">
      <alignment horizontal="right" vertical="center"/>
    </xf>
    <xf numFmtId="0" fontId="34" fillId="2" borderId="0" xfId="0" applyFont="1" applyFill="1" applyAlignment="1">
      <alignment vertical="center"/>
    </xf>
    <xf numFmtId="0" fontId="34" fillId="2" borderId="0" xfId="0" applyFont="1" applyFill="1" applyAlignment="1" applyProtection="1">
      <alignment vertical="center"/>
      <protection locked="0"/>
    </xf>
    <xf numFmtId="0" fontId="0" fillId="2" borderId="4" xfId="0" applyFill="1" applyBorder="1" applyAlignment="1" applyProtection="1">
      <alignment horizontal="center" vertical="center"/>
      <protection locked="0"/>
    </xf>
    <xf numFmtId="0" fontId="13" fillId="7" borderId="0" xfId="0" applyFont="1" applyFill="1" applyAlignment="1">
      <alignment horizontal="left" vertical="center"/>
    </xf>
    <xf numFmtId="0" fontId="13" fillId="11" borderId="4"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14" xfId="0" applyFont="1" applyFill="1" applyBorder="1" applyAlignment="1">
      <alignment horizontal="center" vertical="center"/>
    </xf>
    <xf numFmtId="0" fontId="7" fillId="11" borderId="28" xfId="0" applyFont="1" applyFill="1" applyBorder="1" applyAlignment="1">
      <alignment horizontal="center" vertical="center"/>
    </xf>
    <xf numFmtId="0" fontId="7" fillId="11" borderId="13" xfId="0" applyFont="1" applyFill="1" applyBorder="1" applyAlignment="1">
      <alignment horizontal="center" vertical="center"/>
    </xf>
    <xf numFmtId="0" fontId="0" fillId="2" borderId="2" xfId="0" applyFill="1" applyBorder="1" applyAlignment="1">
      <alignment vertical="center"/>
    </xf>
    <xf numFmtId="0" fontId="13" fillId="2" borderId="31" xfId="0" applyFont="1" applyFill="1" applyBorder="1">
      <alignment/>
    </xf>
    <xf numFmtId="0" fontId="0" fillId="4" borderId="28" xfId="0" applyFill="1" applyBorder="1" applyAlignment="1" applyProtection="1">
      <alignment horizontal="center"/>
      <protection locked="0"/>
    </xf>
    <xf numFmtId="0" fontId="0" fillId="4" borderId="13" xfId="0" applyFill="1" applyBorder="1" applyAlignment="1" applyProtection="1">
      <alignment horizontal="center"/>
      <protection locked="0"/>
    </xf>
    <xf numFmtId="3" fontId="0" fillId="4" borderId="14" xfId="0" applyNumberFormat="1" applyFill="1" applyBorder="1" applyAlignment="1" applyProtection="1">
      <alignment horizontal="center"/>
      <protection locked="0"/>
    </xf>
    <xf numFmtId="3" fontId="5" fillId="5" borderId="4" xfId="0" applyNumberFormat="1" applyFont="1" applyFill="1" applyBorder="1" applyAlignment="1">
      <alignment horizontal="center" vertical="center"/>
    </xf>
    <xf numFmtId="0" fontId="2" fillId="0" borderId="4" xfId="0" applyFont="1" applyBorder="1" applyAlignment="1" applyProtection="1">
      <alignment horizontal="center" vertical="center"/>
      <protection locked="0"/>
    </xf>
    <xf numFmtId="3" fontId="5" fillId="3" borderId="4" xfId="0" applyNumberFormat="1" applyFont="1" applyFill="1" applyBorder="1" applyAlignment="1">
      <alignment horizontal="center" vertical="center"/>
    </xf>
    <xf numFmtId="0" fontId="2" fillId="0" borderId="0" xfId="0" applyFont="1">
      <alignment/>
    </xf>
    <xf numFmtId="0" fontId="0" fillId="0" borderId="0" xfId="0" applyFont="1">
      <alignment/>
    </xf>
    <xf numFmtId="49" fontId="0" fillId="0" borderId="0" xfId="0" applyNumberFormat="1">
      <alignment/>
    </xf>
    <xf numFmtId="0" fontId="5" fillId="0" borderId="0" xfId="11">
      <alignment/>
      <protection/>
    </xf>
    <xf numFmtId="0" fontId="5" fillId="0" borderId="0" xfId="11" applyAlignment="1">
      <alignment horizontal="center" vertical="center"/>
      <protection/>
    </xf>
    <xf numFmtId="0" fontId="5" fillId="0" borderId="32" xfId="11" applyBorder="1" applyAlignment="1">
      <alignment horizontal="center" vertical="center"/>
      <protection/>
    </xf>
    <xf numFmtId="0" fontId="5" fillId="0" borderId="33" xfId="11" applyBorder="1" applyAlignment="1">
      <alignment horizontal="center" vertical="center"/>
      <protection/>
    </xf>
    <xf numFmtId="0" fontId="5" fillId="0" borderId="34" xfId="11" applyBorder="1" applyAlignment="1">
      <alignment horizontal="center" vertical="center"/>
      <protection/>
    </xf>
    <xf numFmtId="0" fontId="5" fillId="0" borderId="35" xfId="11" applyBorder="1" applyAlignment="1">
      <alignment horizontal="center" vertical="center"/>
      <protection/>
    </xf>
    <xf numFmtId="0" fontId="5" fillId="0" borderId="36" xfId="11" applyBorder="1" applyAlignment="1">
      <alignment horizontal="center" vertical="center"/>
      <protection/>
    </xf>
    <xf numFmtId="0" fontId="5" fillId="0" borderId="37" xfId="11" applyBorder="1">
      <alignment/>
      <protection/>
    </xf>
    <xf numFmtId="0" fontId="5" fillId="0" borderId="15" xfId="11" applyBorder="1">
      <alignment/>
      <protection/>
    </xf>
    <xf numFmtId="0" fontId="5" fillId="0" borderId="38" xfId="11" applyBorder="1" applyAlignment="1">
      <alignment horizontal="center" vertical="center"/>
      <protection/>
    </xf>
    <xf numFmtId="0" fontId="5" fillId="0" borderId="15" xfId="11" applyBorder="1" applyAlignment="1">
      <alignment horizontal="center" vertical="center"/>
      <protection/>
    </xf>
    <xf numFmtId="0" fontId="37" fillId="2" borderId="16" xfId="11" applyFont="1" applyFill="1" applyBorder="1" applyAlignment="1">
      <alignment vertical="center" wrapText="1"/>
      <protection/>
    </xf>
    <xf numFmtId="0" fontId="37" fillId="2" borderId="38" xfId="11" applyFont="1" applyFill="1" applyBorder="1" applyAlignment="1">
      <alignment horizontal="center" vertical="center" wrapText="1"/>
      <protection/>
    </xf>
    <xf numFmtId="0" fontId="5" fillId="0" borderId="16" xfId="11" applyBorder="1">
      <alignment/>
      <protection/>
    </xf>
    <xf numFmtId="0" fontId="5" fillId="0" borderId="18" xfId="11" applyBorder="1">
      <alignment/>
      <protection/>
    </xf>
    <xf numFmtId="0" fontId="5" fillId="0" borderId="7" xfId="11" applyBorder="1">
      <alignment/>
      <protection/>
    </xf>
    <xf numFmtId="0" fontId="5" fillId="0" borderId="39" xfId="11" applyBorder="1" applyAlignment="1">
      <alignment horizontal="center" vertical="center"/>
      <protection/>
    </xf>
    <xf numFmtId="0" fontId="37" fillId="2" borderId="4" xfId="11" applyFont="1" applyFill="1" applyBorder="1" applyAlignment="1">
      <alignment vertical="center" wrapText="1"/>
      <protection/>
    </xf>
    <xf numFmtId="0" fontId="37" fillId="2" borderId="39" xfId="11" applyFont="1" applyFill="1" applyBorder="1" applyAlignment="1">
      <alignment horizontal="center" vertical="center" wrapText="1"/>
      <protection/>
    </xf>
    <xf numFmtId="0" fontId="5" fillId="0" borderId="4" xfId="11" applyBorder="1">
      <alignment/>
      <protection/>
    </xf>
    <xf numFmtId="0" fontId="5" fillId="0" borderId="19" xfId="11" applyBorder="1">
      <alignment/>
      <protection/>
    </xf>
    <xf numFmtId="0" fontId="5" fillId="0" borderId="28" xfId="11" applyBorder="1">
      <alignment/>
      <protection/>
    </xf>
    <xf numFmtId="0" fontId="5" fillId="0" borderId="40" xfId="11" applyBorder="1" applyAlignment="1">
      <alignment horizontal="center" vertical="center"/>
      <protection/>
    </xf>
    <xf numFmtId="0" fontId="37" fillId="2" borderId="13" xfId="11" applyFont="1" applyFill="1" applyBorder="1" applyAlignment="1">
      <alignment vertical="center" wrapText="1"/>
      <protection/>
    </xf>
    <xf numFmtId="0" fontId="37" fillId="2" borderId="40" xfId="11" applyFont="1" applyFill="1" applyBorder="1" applyAlignment="1">
      <alignment horizontal="center" vertical="center" wrapText="1"/>
      <protection/>
    </xf>
    <xf numFmtId="0" fontId="5" fillId="0" borderId="13" xfId="11" applyBorder="1">
      <alignment/>
      <protection/>
    </xf>
    <xf numFmtId="0" fontId="5" fillId="0" borderId="14" xfId="11" applyBorder="1">
      <alignment/>
      <protection/>
    </xf>
    <xf numFmtId="49" fontId="0" fillId="0" borderId="0" xfId="0" applyNumberFormat="1" applyFont="1">
      <alignment/>
    </xf>
    <xf numFmtId="14" fontId="0" fillId="0" borderId="0" xfId="0" applyNumberFormat="1" applyFont="1">
      <alignment/>
    </xf>
    <xf numFmtId="0" fontId="0" fillId="10" borderId="22" xfId="0" applyFont="1" applyFill="1" applyBorder="1" applyAlignment="1" applyProtection="1">
      <alignment vertical="center"/>
      <protection locked="0"/>
    </xf>
    <xf numFmtId="0" fontId="5" fillId="0" borderId="41" xfId="11" applyBorder="1">
      <alignment/>
      <protection/>
    </xf>
    <xf numFmtId="3" fontId="0" fillId="0" borderId="0" xfId="0" applyNumberFormat="1">
      <alignment/>
    </xf>
    <xf numFmtId="3" fontId="0" fillId="0" borderId="0" xfId="0" applyNumberFormat="1" applyFont="1">
      <alignment/>
    </xf>
    <xf numFmtId="165" fontId="5" fillId="13" borderId="4" xfId="0" applyNumberFormat="1" applyFont="1" applyFill="1" applyBorder="1" applyAlignment="1" applyProtection="1">
      <alignment horizontal="center" vertical="center"/>
      <protection locked="0"/>
    </xf>
    <xf numFmtId="165" fontId="5" fillId="13" borderId="10" xfId="0" applyNumberFormat="1" applyFont="1" applyFill="1" applyBorder="1" applyAlignment="1" applyProtection="1">
      <alignment horizontal="center" vertical="center"/>
      <protection locked="0"/>
    </xf>
    <xf numFmtId="165" fontId="5" fillId="13" borderId="13" xfId="0" applyNumberFormat="1" applyFont="1" applyFill="1" applyBorder="1" applyAlignment="1" applyProtection="1">
      <alignment horizontal="center" vertical="center"/>
      <protection locked="0"/>
    </xf>
    <xf numFmtId="0" fontId="24" fillId="3" borderId="0" xfId="0" applyFont="1" applyFill="1" applyAlignment="1">
      <alignment horizontal="right" vertical="center"/>
    </xf>
    <xf numFmtId="0" fontId="0" fillId="14" borderId="0" xfId="0" applyFill="1" applyAlignment="1">
      <alignment horizontal="left" vertical="center"/>
    </xf>
    <xf numFmtId="0" fontId="35" fillId="4" borderId="0" xfId="0" applyFont="1" applyFill="1" applyAlignment="1" applyProtection="1">
      <alignment horizontal="center"/>
      <protection locked="0"/>
    </xf>
    <xf numFmtId="0" fontId="36" fillId="0" borderId="0" xfId="0" applyFont="1" applyProtection="1">
      <alignment/>
      <protection locked="0"/>
    </xf>
    <xf numFmtId="0" fontId="2" fillId="15" borderId="0" xfId="0" applyFont="1" applyFill="1">
      <alignment/>
    </xf>
    <xf numFmtId="0" fontId="0" fillId="16" borderId="0" xfId="0" applyFill="1" applyAlignment="1">
      <alignment horizontal="right" vertical="center"/>
    </xf>
    <xf numFmtId="0" fontId="5" fillId="17" borderId="0" xfId="11" applyFill="1">
      <alignment/>
      <protection/>
    </xf>
    <xf numFmtId="0" fontId="5" fillId="14" borderId="0" xfId="11" applyFill="1">
      <alignment/>
      <protection/>
    </xf>
    <xf numFmtId="0" fontId="40" fillId="14" borderId="0" xfId="11" applyFont="1" applyFill="1" applyAlignment="1">
      <alignment vertical="top"/>
      <protection/>
    </xf>
    <xf numFmtId="0" fontId="41" fillId="14" borderId="0" xfId="11" applyFont="1" applyFill="1" applyAlignment="1">
      <alignment wrapText="1"/>
      <protection/>
    </xf>
    <xf numFmtId="0" fontId="40" fillId="14" borderId="0" xfId="11" applyFont="1" applyFill="1" applyAlignment="1">
      <alignment wrapText="1"/>
      <protection/>
    </xf>
    <xf numFmtId="0" fontId="40" fillId="14" borderId="0" xfId="11" applyFont="1" applyFill="1">
      <alignment/>
      <protection/>
    </xf>
    <xf numFmtId="0" fontId="40" fillId="14" borderId="0" xfId="12" applyFont="1" applyFill="1" applyAlignment="1">
      <alignment wrapText="1"/>
      <protection/>
    </xf>
    <xf numFmtId="0" fontId="43" fillId="14" borderId="0" xfId="13" applyFont="1" applyFill="1" applyAlignment="1" applyProtection="1">
      <alignment/>
      <protection/>
    </xf>
    <xf numFmtId="0" fontId="8" fillId="14" borderId="0" xfId="11" applyFont="1" applyFill="1" applyAlignment="1">
      <alignment horizontal="right" wrapText="1"/>
      <protection/>
    </xf>
    <xf numFmtId="0" fontId="40" fillId="14" borderId="0" xfId="11" applyFont="1" applyFill="1" applyAlignment="1">
      <alignment horizontal="right" wrapText="1"/>
      <protection/>
    </xf>
    <xf numFmtId="0" fontId="8" fillId="3" borderId="30" xfId="0" applyFont="1" applyFill="1" applyBorder="1" applyAlignment="1">
      <alignment horizontal="right" vertical="center"/>
    </xf>
    <xf numFmtId="0" fontId="0" fillId="3" borderId="0" xfId="14" applyFill="1">
      <alignment/>
      <protection/>
    </xf>
    <xf numFmtId="0" fontId="0" fillId="2" borderId="0" xfId="14" applyFill="1">
      <alignment/>
      <protection/>
    </xf>
    <xf numFmtId="0" fontId="0" fillId="0" borderId="0" xfId="14">
      <alignment/>
      <protection/>
    </xf>
    <xf numFmtId="0" fontId="23" fillId="2" borderId="0" xfId="14" applyFont="1" applyFill="1">
      <alignment/>
      <protection/>
    </xf>
    <xf numFmtId="0" fontId="0" fillId="2" borderId="0" xfId="14" applyFill="1" applyAlignment="1">
      <alignment vertical="top" wrapText="1"/>
      <protection/>
    </xf>
    <xf numFmtId="0" fontId="34" fillId="2" borderId="0" xfId="14" applyFont="1" applyFill="1">
      <alignment/>
      <protection/>
    </xf>
    <xf numFmtId="0" fontId="34" fillId="0" borderId="0" xfId="14" applyFont="1">
      <alignment/>
      <protection/>
    </xf>
    <xf numFmtId="0" fontId="0" fillId="2" borderId="0" xfId="14" applyFill="1" applyProtection="1">
      <alignment/>
      <protection locked="0"/>
    </xf>
    <xf numFmtId="0" fontId="12" fillId="3" borderId="0" xfId="14" applyFont="1" applyFill="1" applyAlignment="1">
      <alignment horizontal="center" wrapText="1"/>
      <protection/>
    </xf>
    <xf numFmtId="0" fontId="8" fillId="3" borderId="0" xfId="14" applyFont="1" applyFill="1" applyAlignment="1">
      <alignment horizontal="center" wrapText="1"/>
      <protection/>
    </xf>
    <xf numFmtId="0" fontId="0" fillId="0" borderId="0" xfId="14">
      <alignment/>
      <protection/>
    </xf>
    <xf numFmtId="0" fontId="46" fillId="7" borderId="0" xfId="15" applyFont="1" applyFill="1" applyAlignment="1" applyProtection="1">
      <alignment horizontal="center" wrapText="1"/>
      <protection/>
    </xf>
    <xf numFmtId="0" fontId="4" fillId="0" borderId="0" xfId="14" applyFont="1" applyAlignment="1">
      <alignment horizontal="center" wrapText="1"/>
      <protection/>
    </xf>
    <xf numFmtId="0" fontId="44" fillId="3" borderId="0" xfId="14" applyFont="1" applyFill="1" applyAlignment="1">
      <alignment horizontal="left" vertical="center" wrapText="1"/>
      <protection/>
    </xf>
    <xf numFmtId="0" fontId="8" fillId="3" borderId="0" xfId="16" applyFont="1" applyFill="1" applyAlignment="1">
      <alignment horizontal="center" vertical="center" wrapText="1"/>
      <protection/>
    </xf>
    <xf numFmtId="0" fontId="34" fillId="0" borderId="0" xfId="0" applyFont="1" applyAlignment="1">
      <alignment horizontal="center" vertical="center" wrapText="1"/>
    </xf>
    <xf numFmtId="0" fontId="34" fillId="3" borderId="0" xfId="14" applyFont="1" applyFill="1" applyAlignment="1">
      <alignment horizontal="left" vertical="center" wrapText="1"/>
      <protection/>
    </xf>
    <xf numFmtId="0" fontId="34" fillId="3" borderId="0" xfId="14" applyFont="1" applyFill="1" applyAlignment="1">
      <alignment horizontal="left" vertical="center" wrapText="1" shrinkToFit="1"/>
      <protection/>
    </xf>
    <xf numFmtId="0" fontId="0" fillId="2" borderId="0" xfId="14" applyFill="1" applyAlignment="1">
      <alignment vertical="top" wrapText="1"/>
      <protection/>
    </xf>
    <xf numFmtId="0" fontId="0" fillId="0" borderId="0" xfId="14" applyAlignment="1">
      <alignment wrapText="1"/>
      <protection/>
    </xf>
    <xf numFmtId="0" fontId="22" fillId="2" borderId="0" xfId="14" applyFont="1" applyFill="1" applyAlignment="1">
      <alignment vertical="center"/>
      <protection/>
    </xf>
    <xf numFmtId="0" fontId="20" fillId="3" borderId="0" xfId="14" applyFont="1" applyFill="1" applyAlignment="1">
      <alignment horizontal="center" wrapText="1"/>
      <protection/>
    </xf>
    <xf numFmtId="0" fontId="44" fillId="3" borderId="0" xfId="0" applyFont="1" applyFill="1" applyAlignment="1">
      <alignment horizontal="center"/>
    </xf>
    <xf numFmtId="0" fontId="8" fillId="3" borderId="0" xfId="14" applyFont="1" applyFill="1" applyAlignment="1">
      <alignment horizontal="center" vertical="center" wrapText="1"/>
      <protection/>
    </xf>
    <xf numFmtId="0" fontId="8" fillId="3" borderId="0" xfId="14" applyFont="1" applyFill="1" applyAlignment="1">
      <alignment horizontal="left" vertical="center" wrapText="1"/>
      <protection/>
    </xf>
    <xf numFmtId="0" fontId="28" fillId="4" borderId="0" xfId="0" applyFont="1" applyFill="1" applyAlignment="1">
      <alignment horizontal="center" vertical="center"/>
    </xf>
    <xf numFmtId="0" fontId="0" fillId="18" borderId="0" xfId="0" applyFill="1">
      <alignment/>
    </xf>
    <xf numFmtId="0" fontId="0" fillId="0" borderId="0" xfId="0">
      <alignment/>
    </xf>
    <xf numFmtId="0" fontId="24" fillId="4" borderId="0" xfId="0" applyFont="1" applyFill="1" applyAlignment="1">
      <alignment horizontal="center" vertical="center"/>
    </xf>
    <xf numFmtId="0" fontId="0" fillId="0" borderId="0" xfId="0" applyAlignment="1">
      <alignment horizontal="center" vertical="center"/>
    </xf>
    <xf numFmtId="0" fontId="0" fillId="9" borderId="42" xfId="0" applyFill="1" applyBorder="1" applyAlignment="1" applyProtection="1">
      <alignment vertical="top"/>
      <protection locked="0"/>
    </xf>
    <xf numFmtId="0" fontId="0" fillId="9" borderId="23" xfId="0" applyFill="1" applyBorder="1" applyAlignment="1" applyProtection="1">
      <alignment vertical="top"/>
      <protection locked="0"/>
    </xf>
    <xf numFmtId="0" fontId="25" fillId="4" borderId="22" xfId="0"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0" fillId="10" borderId="22" xfId="0" applyFont="1" applyFill="1" applyBorder="1" applyAlignment="1" applyProtection="1">
      <alignment vertical="top"/>
      <protection locked="0"/>
    </xf>
    <xf numFmtId="0" fontId="0" fillId="10" borderId="22" xfId="0" applyFill="1" applyBorder="1" applyAlignment="1" applyProtection="1">
      <alignment vertical="top"/>
      <protection locked="0"/>
    </xf>
    <xf numFmtId="0" fontId="27" fillId="4" borderId="0" xfId="0" applyFont="1" applyFill="1" applyAlignment="1">
      <alignment horizontal="center" vertical="center"/>
    </xf>
    <xf numFmtId="0" fontId="28" fillId="4" borderId="43" xfId="0" applyFont="1" applyFill="1" applyBorder="1" applyAlignment="1">
      <alignment vertical="center"/>
    </xf>
    <xf numFmtId="0" fontId="0" fillId="0" borderId="44" xfId="0" applyBorder="1" applyAlignment="1">
      <alignment vertical="center"/>
    </xf>
    <xf numFmtId="0" fontId="21" fillId="14" borderId="0" xfId="11" applyFont="1" applyFill="1">
      <alignment/>
      <protection/>
    </xf>
    <xf numFmtId="0" fontId="5" fillId="14" borderId="0" xfId="11" applyFill="1">
      <alignment/>
      <protection/>
    </xf>
    <xf numFmtId="0" fontId="6" fillId="3" borderId="0" xfId="0" applyFont="1" applyFill="1" applyAlignment="1">
      <alignment horizontal="center"/>
    </xf>
    <xf numFmtId="0" fontId="12" fillId="7" borderId="0" xfId="0" applyFont="1" applyFill="1" applyAlignment="1">
      <alignment horizontal="right"/>
    </xf>
    <xf numFmtId="0" fontId="13" fillId="7" borderId="0" xfId="0" applyFont="1" applyFill="1" applyAlignment="1">
      <alignment horizontal="right"/>
    </xf>
    <xf numFmtId="0" fontId="0" fillId="7" borderId="0" xfId="0" applyFill="1">
      <alignment/>
    </xf>
    <xf numFmtId="0" fontId="7" fillId="3" borderId="0" xfId="0" applyFont="1" applyFill="1">
      <alignment/>
    </xf>
    <xf numFmtId="14" fontId="5" fillId="2" borderId="39" xfId="0" applyNumberFormat="1" applyFont="1" applyFill="1"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46" xfId="0" applyBorder="1" applyProtection="1">
      <alignment/>
      <protection locked="0"/>
    </xf>
    <xf numFmtId="0" fontId="13" fillId="7" borderId="0" xfId="0" applyFont="1" applyFill="1" applyAlignment="1">
      <alignment horizontal="right"/>
    </xf>
    <xf numFmtId="0" fontId="16" fillId="3" borderId="0" xfId="0" applyFont="1" applyFill="1" applyAlignment="1">
      <alignment horizontal="center"/>
    </xf>
    <xf numFmtId="0" fontId="17" fillId="0" borderId="0" xfId="0" applyFont="1" applyAlignment="1">
      <alignment horizontal="center"/>
    </xf>
    <xf numFmtId="0" fontId="5" fillId="2" borderId="39" xfId="0" applyFont="1" applyFill="1" applyBorder="1" applyAlignment="1" applyProtection="1">
      <alignment horizontal="center" vertical="center"/>
      <protection locked="0"/>
    </xf>
    <xf numFmtId="0" fontId="0" fillId="4" borderId="45" xfId="0" applyFill="1" applyBorder="1" applyAlignment="1" applyProtection="1">
      <alignment vertical="center"/>
      <protection locked="0"/>
    </xf>
    <xf numFmtId="0" fontId="0" fillId="4" borderId="46" xfId="0" applyFill="1" applyBorder="1" applyAlignment="1" applyProtection="1">
      <alignment vertical="center"/>
      <protection locked="0"/>
    </xf>
    <xf numFmtId="0" fontId="7" fillId="3" borderId="47" xfId="0" applyFont="1" applyFill="1" applyBorder="1" applyAlignment="1">
      <alignment horizontal="center"/>
    </xf>
    <xf numFmtId="0" fontId="0" fillId="7" borderId="29" xfId="0" applyFill="1" applyBorder="1" applyAlignment="1">
      <alignment horizontal="center"/>
    </xf>
    <xf numFmtId="0" fontId="0" fillId="7" borderId="48" xfId="0" applyFill="1" applyBorder="1" applyAlignment="1">
      <alignment horizontal="center"/>
    </xf>
    <xf numFmtId="0" fontId="0" fillId="7" borderId="30"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7" borderId="38" xfId="0" applyFill="1" applyBorder="1" applyAlignment="1">
      <alignment horizontal="center"/>
    </xf>
    <xf numFmtId="0" fontId="0" fillId="7" borderId="50" xfId="0" applyFill="1" applyBorder="1" applyAlignment="1">
      <alignment horizontal="center"/>
    </xf>
    <xf numFmtId="0" fontId="0" fillId="7" borderId="51" xfId="0" applyFill="1" applyBorder="1" applyAlignment="1">
      <alignment horizontal="center"/>
    </xf>
    <xf numFmtId="0" fontId="0" fillId="4" borderId="45" xfId="0" applyFill="1" applyBorder="1" applyAlignment="1" applyProtection="1">
      <alignment horizontal="center" vertical="center"/>
      <protection locked="0"/>
    </xf>
    <xf numFmtId="0" fontId="0" fillId="4" borderId="46" xfId="0" applyFill="1" applyBorder="1" applyAlignment="1" applyProtection="1">
      <alignment horizontal="center" vertical="center"/>
      <protection locked="0"/>
    </xf>
    <xf numFmtId="0" fontId="5" fillId="3" borderId="30" xfId="0" applyFont="1" applyFill="1" applyBorder="1">
      <alignment/>
    </xf>
    <xf numFmtId="0" fontId="0" fillId="0" borderId="49" xfId="0" applyBorder="1">
      <alignment/>
    </xf>
    <xf numFmtId="0" fontId="7" fillId="3" borderId="0" xfId="0" applyFont="1" applyFill="1">
      <alignment/>
    </xf>
    <xf numFmtId="0" fontId="0" fillId="0" borderId="0" xfId="0" applyFont="1">
      <alignment/>
    </xf>
    <xf numFmtId="0" fontId="0" fillId="0" borderId="49" xfId="0" applyFont="1" applyBorder="1">
      <alignment/>
    </xf>
    <xf numFmtId="0" fontId="0" fillId="3" borderId="50" xfId="0" applyFill="1" applyBorder="1">
      <alignment/>
    </xf>
    <xf numFmtId="0" fontId="0" fillId="0" borderId="0" xfId="0" applyFont="1">
      <alignment/>
    </xf>
    <xf numFmtId="0" fontId="0" fillId="0" borderId="49" xfId="0" applyFont="1" applyBorder="1">
      <alignment/>
    </xf>
    <xf numFmtId="0" fontId="5" fillId="2" borderId="39" xfId="0" applyFont="1" applyFill="1" applyBorder="1" applyAlignment="1">
      <alignment horizontal="center" vertical="center"/>
    </xf>
    <xf numFmtId="0" fontId="0" fillId="4" borderId="45" xfId="0" applyFill="1" applyBorder="1" applyAlignment="1">
      <alignment horizontal="center" vertical="center"/>
    </xf>
    <xf numFmtId="0" fontId="0" fillId="4" borderId="46" xfId="0" applyFill="1" applyBorder="1" applyAlignment="1">
      <alignment horizontal="center" vertical="center"/>
    </xf>
    <xf numFmtId="0" fontId="11" fillId="3" borderId="0" xfId="0" applyFont="1" applyFill="1" applyAlignment="1">
      <alignment horizontal="center" vertical="center"/>
    </xf>
    <xf numFmtId="0" fontId="0" fillId="0" borderId="0" xfId="0" applyAlignment="1">
      <alignment vertical="center"/>
    </xf>
    <xf numFmtId="0" fontId="9" fillId="3" borderId="0" xfId="0" applyFont="1" applyFill="1" applyAlignment="1">
      <alignment horizontal="left" vertical="center"/>
    </xf>
    <xf numFmtId="0" fontId="0" fillId="0" borderId="0" xfId="0" applyAlignment="1">
      <alignment horizontal="left" vertical="center"/>
    </xf>
    <xf numFmtId="0" fontId="7" fillId="3" borderId="0" xfId="0" applyFont="1" applyFill="1" applyAlignment="1">
      <alignment horizontal="right" vertical="center"/>
    </xf>
    <xf numFmtId="0" fontId="0" fillId="0" borderId="0" xfId="0" applyAlignment="1">
      <alignment horizontal="right" vertical="center"/>
    </xf>
    <xf numFmtId="0" fontId="10" fillId="3" borderId="0" xfId="0" applyFont="1" applyFill="1" applyAlignment="1">
      <alignment horizontal="left"/>
    </xf>
    <xf numFmtId="0" fontId="4" fillId="14" borderId="0" xfId="0" applyFont="1" applyFill="1" applyAlignment="1" applyProtection="1">
      <alignment horizontal="center" vertical="center"/>
      <protection locked="0"/>
    </xf>
    <xf numFmtId="0" fontId="0" fillId="14" borderId="0" xfId="0" applyFill="1" applyAlignment="1" applyProtection="1">
      <alignment horizontal="center" vertical="center"/>
      <protection locked="0"/>
    </xf>
    <xf numFmtId="0" fontId="8" fillId="3"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0" fillId="7" borderId="30" xfId="0" applyFill="1" applyBorder="1" applyAlignment="1">
      <alignment horizontal="center" vertical="center"/>
    </xf>
    <xf numFmtId="0" fontId="0" fillId="7" borderId="0" xfId="0" applyFill="1" applyAlignment="1">
      <alignment horizontal="center" vertical="center"/>
    </xf>
    <xf numFmtId="0" fontId="13" fillId="7" borderId="0" xfId="0" applyFont="1" applyFill="1" applyAlignment="1">
      <alignment horizontal="left" vertical="center"/>
    </xf>
    <xf numFmtId="49" fontId="0" fillId="2" borderId="39" xfId="0" applyNumberFormat="1" applyFont="1" applyFill="1" applyBorder="1" applyAlignment="1" applyProtection="1">
      <alignment horizontal="center" vertical="center"/>
      <protection locked="0"/>
    </xf>
    <xf numFmtId="49" fontId="0" fillId="4" borderId="46" xfId="0" applyNumberFormat="1" applyFont="1" applyFill="1" applyBorder="1" applyAlignment="1" applyProtection="1">
      <alignment horizontal="center" vertical="center"/>
      <protection locked="0"/>
    </xf>
    <xf numFmtId="0" fontId="0" fillId="7" borderId="30" xfId="0" applyFill="1" applyBorder="1">
      <alignment/>
    </xf>
    <xf numFmtId="0" fontId="13" fillId="7" borderId="0" xfId="0" applyFont="1" applyFill="1" applyAlignment="1">
      <alignment horizontal="left"/>
    </xf>
    <xf numFmtId="14" fontId="5" fillId="2" borderId="39" xfId="0" applyNumberFormat="1" applyFont="1" applyFill="1" applyBorder="1" applyAlignment="1" applyProtection="1">
      <alignment horizontal="center" vertical="center"/>
      <protection locked="0"/>
    </xf>
    <xf numFmtId="14" fontId="5" fillId="2" borderId="45" xfId="0" applyNumberFormat="1" applyFont="1" applyFill="1" applyBorder="1" applyAlignment="1" applyProtection="1">
      <alignment horizontal="center" vertical="center"/>
      <protection locked="0"/>
    </xf>
    <xf numFmtId="14" fontId="0" fillId="0" borderId="46" xfId="0" applyNumberFormat="1" applyBorder="1" applyAlignment="1" applyProtection="1">
      <alignment horizontal="center" vertical="center"/>
      <protection locked="0"/>
    </xf>
    <xf numFmtId="0" fontId="13" fillId="7" borderId="50" xfId="0" applyFont="1" applyFill="1" applyBorder="1" applyAlignment="1">
      <alignment horizontal="left"/>
    </xf>
    <xf numFmtId="0" fontId="13" fillId="7" borderId="0" xfId="0" applyFont="1" applyFill="1" applyAlignment="1">
      <alignment horizontal="left" wrapText="1"/>
    </xf>
    <xf numFmtId="0" fontId="0" fillId="0" borderId="0" xfId="0" applyAlignment="1">
      <alignment wrapText="1"/>
    </xf>
    <xf numFmtId="0" fontId="0" fillId="0" borderId="50" xfId="0" applyBorder="1" applyAlignment="1">
      <alignment wrapText="1"/>
    </xf>
    <xf numFmtId="0" fontId="0" fillId="7" borderId="49" xfId="0" applyFill="1" applyBorder="1">
      <alignment/>
    </xf>
    <xf numFmtId="0" fontId="16" fillId="3" borderId="0" xfId="0" applyFont="1" applyFill="1">
      <alignment/>
    </xf>
    <xf numFmtId="0" fontId="15" fillId="0" borderId="0" xfId="0" applyFont="1">
      <alignment/>
    </xf>
    <xf numFmtId="0" fontId="9" fillId="3" borderId="0" xfId="0" applyFont="1" applyFill="1" applyAlignment="1">
      <alignment horizontal="center" vertical="center"/>
    </xf>
    <xf numFmtId="0" fontId="8" fillId="3" borderId="0" xfId="0" applyFont="1" applyFill="1" applyAlignment="1">
      <alignment horizontal="right" vertical="center"/>
    </xf>
    <xf numFmtId="0" fontId="0" fillId="0" borderId="49" xfId="0" applyBorder="1" applyAlignment="1">
      <alignment horizontal="right" vertical="center"/>
    </xf>
    <xf numFmtId="0" fontId="24" fillId="14" borderId="0" xfId="0" applyFont="1" applyFill="1" applyAlignment="1" applyProtection="1">
      <alignment horizontal="center" vertical="center"/>
      <protection locked="0"/>
    </xf>
    <xf numFmtId="0" fontId="24" fillId="14" borderId="0" xfId="0" applyFont="1" applyFill="1" applyAlignment="1">
      <alignment horizontal="left" vertical="center"/>
    </xf>
    <xf numFmtId="0" fontId="0" fillId="14" borderId="0" xfId="0" applyFill="1" applyAlignment="1">
      <alignment horizontal="left" vertical="center"/>
    </xf>
    <xf numFmtId="0" fontId="4" fillId="7" borderId="30" xfId="0" applyFont="1" applyFill="1" applyBorder="1" applyAlignment="1">
      <alignment horizontal="center" vertical="center"/>
    </xf>
    <xf numFmtId="0" fontId="4" fillId="7" borderId="0" xfId="0" applyFont="1" applyFill="1" applyAlignment="1">
      <alignment horizontal="center" vertical="center"/>
    </xf>
    <xf numFmtId="0" fontId="7" fillId="3" borderId="50" xfId="0" applyFont="1" applyFill="1" applyBorder="1">
      <alignment/>
    </xf>
    <xf numFmtId="0" fontId="0" fillId="0" borderId="50" xfId="0" applyBorder="1">
      <alignment/>
    </xf>
    <xf numFmtId="0" fontId="10" fillId="3" borderId="0" xfId="0" applyFont="1" applyFill="1">
      <alignment/>
    </xf>
    <xf numFmtId="0" fontId="7" fillId="3" borderId="0" xfId="0" applyFont="1" applyFill="1" applyAlignment="1">
      <alignment horizontal="left" vertical="center"/>
    </xf>
    <xf numFmtId="0" fontId="0" fillId="0" borderId="0" xfId="0" applyFont="1" applyAlignment="1">
      <alignment vertical="center"/>
    </xf>
    <xf numFmtId="0" fontId="7" fillId="3" borderId="0" xfId="0" applyFont="1" applyFill="1" applyAlignment="1">
      <alignment horizontal="left"/>
    </xf>
    <xf numFmtId="0" fontId="6" fillId="2" borderId="39" xfId="0" applyFont="1" applyFill="1" applyBorder="1" applyAlignment="1" applyProtection="1">
      <alignment vertical="center"/>
      <protection locked="0"/>
    </xf>
    <xf numFmtId="0" fontId="2" fillId="4" borderId="45" xfId="0" applyFont="1" applyFill="1" applyBorder="1" applyAlignment="1" applyProtection="1">
      <alignment vertical="center"/>
      <protection locked="0"/>
    </xf>
    <xf numFmtId="0" fontId="2" fillId="4" borderId="46" xfId="0" applyFont="1" applyFill="1" applyBorder="1" applyAlignment="1" applyProtection="1">
      <alignment vertical="center"/>
      <protection locked="0"/>
    </xf>
    <xf numFmtId="0" fontId="5" fillId="2" borderId="39" xfId="0" applyFont="1" applyFill="1" applyBorder="1" applyAlignment="1" applyProtection="1">
      <alignment vertical="center"/>
      <protection locked="0"/>
    </xf>
    <xf numFmtId="0" fontId="0" fillId="4" borderId="45" xfId="0" applyFont="1" applyFill="1" applyBorder="1" applyAlignment="1" applyProtection="1">
      <alignment vertical="center"/>
      <protection locked="0"/>
    </xf>
    <xf numFmtId="0" fontId="0" fillId="4" borderId="46" xfId="0" applyFont="1" applyFill="1" applyBorder="1" applyAlignment="1" applyProtection="1">
      <alignment vertical="center"/>
      <protection locked="0"/>
    </xf>
    <xf numFmtId="0" fontId="10" fillId="3" borderId="29" xfId="0" applyFont="1" applyFill="1" applyBorder="1" applyAlignment="1">
      <alignment horizontal="left"/>
    </xf>
    <xf numFmtId="0" fontId="0" fillId="0" borderId="29" xfId="0" applyBorder="1">
      <alignment/>
    </xf>
    <xf numFmtId="0" fontId="6" fillId="2" borderId="39" xfId="0" applyFont="1" applyFill="1" applyBorder="1" applyAlignment="1" applyProtection="1">
      <alignment horizontal="left" vertical="center"/>
      <protection locked="0"/>
    </xf>
    <xf numFmtId="0" fontId="0" fillId="0" borderId="45" xfId="0" applyBorder="1" applyAlignment="1">
      <alignment horizontal="left" vertical="center"/>
    </xf>
    <xf numFmtId="0" fontId="0" fillId="0" borderId="46" xfId="0" applyBorder="1" applyAlignment="1">
      <alignment horizontal="left" vertical="center"/>
    </xf>
    <xf numFmtId="0" fontId="2" fillId="4" borderId="45" xfId="0" applyFont="1" applyFill="1" applyBorder="1" applyAlignment="1" applyProtection="1">
      <alignment horizontal="left" vertical="center"/>
      <protection locked="0"/>
    </xf>
    <xf numFmtId="0" fontId="0" fillId="0" borderId="45" xfId="0" applyBorder="1" applyAlignment="1" applyProtection="1">
      <alignment vertical="center"/>
      <protection locked="0"/>
    </xf>
    <xf numFmtId="0" fontId="0" fillId="0" borderId="46" xfId="0" applyBorder="1" applyAlignment="1" applyProtection="1">
      <alignment vertical="center"/>
      <protection locked="0"/>
    </xf>
    <xf numFmtId="0" fontId="16" fillId="11" borderId="52" xfId="0" applyFont="1" applyFill="1" applyBorder="1">
      <alignment/>
    </xf>
    <xf numFmtId="0" fontId="17" fillId="0" borderId="52" xfId="0" applyFont="1" applyBorder="1">
      <alignment/>
    </xf>
    <xf numFmtId="0" fontId="0" fillId="0" borderId="52" xfId="0" applyBorder="1">
      <alignment/>
    </xf>
    <xf numFmtId="0" fontId="7" fillId="11" borderId="10" xfId="0" applyFont="1" applyFill="1" applyBorder="1" applyAlignment="1">
      <alignment horizontal="center" vertical="center" wrapText="1" shrinkToFit="1"/>
    </xf>
    <xf numFmtId="0" fontId="0" fillId="0" borderId="10" xfId="0" applyBorder="1" applyAlignment="1">
      <alignment vertical="center" wrapText="1" shrinkToFit="1"/>
    </xf>
    <xf numFmtId="0" fontId="0" fillId="0" borderId="4" xfId="0" applyBorder="1" applyAlignment="1">
      <alignment vertical="center" wrapText="1" shrinkToFit="1"/>
    </xf>
    <xf numFmtId="0" fontId="7" fillId="11" borderId="4" xfId="0" applyFont="1" applyFill="1" applyBorder="1" applyAlignment="1">
      <alignment horizontal="center" vertical="center"/>
    </xf>
    <xf numFmtId="0" fontId="13" fillId="0" borderId="4" xfId="0" applyFont="1" applyBorder="1" applyAlignment="1">
      <alignment vertical="center" wrapText="1" shrinkToFit="1"/>
    </xf>
    <xf numFmtId="0" fontId="7" fillId="11" borderId="4" xfId="0" applyFont="1" applyFill="1" applyBorder="1" applyAlignment="1">
      <alignment horizontal="center" vertical="center" wrapText="1" shrinkToFit="1"/>
    </xf>
    <xf numFmtId="0" fontId="7" fillId="11" borderId="10" xfId="0" applyFont="1" applyFill="1" applyBorder="1" applyAlignment="1">
      <alignment horizontal="center" vertical="center"/>
    </xf>
    <xf numFmtId="0" fontId="13" fillId="0" borderId="10" xfId="0" applyFont="1" applyBorder="1" applyAlignment="1">
      <alignment vertical="center"/>
    </xf>
    <xf numFmtId="0" fontId="13" fillId="0" borderId="4" xfId="0" applyFont="1" applyBorder="1" applyAlignment="1">
      <alignment vertical="center"/>
    </xf>
    <xf numFmtId="0" fontId="13" fillId="0" borderId="4" xfId="0" applyFont="1" applyBorder="1" applyAlignment="1">
      <alignment horizontal="center" vertical="center" wrapText="1" shrinkToFit="1"/>
    </xf>
    <xf numFmtId="0" fontId="6" fillId="11" borderId="0" xfId="0" applyFont="1" applyFill="1" applyAlignment="1">
      <alignment horizontal="center" vertical="center"/>
    </xf>
    <xf numFmtId="0" fontId="2" fillId="11" borderId="0" xfId="0" applyFont="1" applyFill="1" applyAlignment="1">
      <alignment horizontal="center" vertical="center"/>
    </xf>
    <xf numFmtId="0" fontId="7" fillId="11" borderId="27" xfId="0" applyFont="1" applyFill="1" applyBorder="1" applyAlignment="1">
      <alignment horizontal="center" vertical="center"/>
    </xf>
    <xf numFmtId="0" fontId="13" fillId="0" borderId="7" xfId="0" applyFont="1" applyBorder="1" applyAlignment="1">
      <alignment vertical="center"/>
    </xf>
    <xf numFmtId="0" fontId="0" fillId="0" borderId="28" xfId="0" applyBorder="1" applyAlignment="1">
      <alignment vertical="center"/>
    </xf>
    <xf numFmtId="0" fontId="0" fillId="0" borderId="13" xfId="0" applyBorder="1" applyAlignment="1">
      <alignment vertical="center" wrapText="1" shrinkToFit="1"/>
    </xf>
    <xf numFmtId="0" fontId="19" fillId="11" borderId="53" xfId="0" applyFont="1" applyFill="1" applyBorder="1" applyAlignment="1">
      <alignment vertical="center"/>
    </xf>
    <xf numFmtId="0" fontId="7" fillId="11" borderId="53" xfId="0" applyFont="1" applyFill="1" applyBorder="1" applyAlignment="1">
      <alignment vertical="center"/>
    </xf>
    <xf numFmtId="0" fontId="12" fillId="11" borderId="53" xfId="0" applyFont="1" applyFill="1" applyBorder="1" applyAlignment="1">
      <alignment horizontal="right" vertical="center"/>
    </xf>
    <xf numFmtId="0" fontId="7" fillId="11" borderId="11" xfId="0" applyFont="1" applyFill="1" applyBorder="1" applyAlignment="1">
      <alignment horizontal="center" vertical="center" wrapText="1" shrinkToFit="1"/>
    </xf>
    <xf numFmtId="0" fontId="0" fillId="0" borderId="19" xfId="0" applyBorder="1" applyAlignment="1">
      <alignment vertical="center" wrapText="1" shrinkToFit="1"/>
    </xf>
    <xf numFmtId="0" fontId="7" fillId="3" borderId="39" xfId="0" applyFont="1" applyFill="1" applyBorder="1" applyAlignment="1">
      <alignment vertical="center" wrapText="1" shrinkToFit="1"/>
    </xf>
    <xf numFmtId="0" fontId="7" fillId="3" borderId="45" xfId="0" applyFont="1" applyFill="1" applyBorder="1" applyAlignment="1">
      <alignment vertical="center" wrapText="1" shrinkToFit="1"/>
    </xf>
    <xf numFmtId="0" fontId="7" fillId="3" borderId="46" xfId="0" applyFont="1" applyFill="1" applyBorder="1" applyAlignment="1">
      <alignment vertical="center" wrapText="1" shrinkToFit="1"/>
    </xf>
    <xf numFmtId="0" fontId="7" fillId="3" borderId="54" xfId="0" applyFont="1" applyFill="1" applyBorder="1" applyAlignment="1">
      <alignment vertical="center" wrapText="1" shrinkToFit="1"/>
    </xf>
    <xf numFmtId="0" fontId="7" fillId="3" borderId="53" xfId="0" applyFont="1" applyFill="1" applyBorder="1" applyAlignment="1">
      <alignment vertical="center" wrapText="1" shrinkToFit="1"/>
    </xf>
    <xf numFmtId="0" fontId="7" fillId="3" borderId="55" xfId="0" applyFont="1" applyFill="1" applyBorder="1" applyAlignment="1">
      <alignment vertical="center" wrapText="1" shrinkToFit="1"/>
    </xf>
    <xf numFmtId="0" fontId="16" fillId="3" borderId="52" xfId="0" applyFont="1" applyFill="1" applyBorder="1">
      <alignment/>
    </xf>
    <xf numFmtId="0" fontId="7" fillId="3" borderId="6" xfId="0" applyFont="1" applyFill="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7" fillId="3" borderId="54" xfId="0" applyFont="1" applyFill="1" applyBorder="1" applyAlignment="1">
      <alignment vertical="center"/>
    </xf>
    <xf numFmtId="0" fontId="13" fillId="0" borderId="53" xfId="0" applyFont="1" applyBorder="1" applyAlignment="1">
      <alignment vertical="center"/>
    </xf>
    <xf numFmtId="0" fontId="13" fillId="0" borderId="55" xfId="0" applyFont="1" applyBorder="1" applyAlignment="1">
      <alignment vertical="center"/>
    </xf>
    <xf numFmtId="0" fontId="13" fillId="0" borderId="30" xfId="0" applyFont="1" applyBorder="1" applyAlignment="1">
      <alignment vertical="center"/>
    </xf>
    <xf numFmtId="0" fontId="13" fillId="0" borderId="0" xfId="0" applyFont="1" applyAlignment="1">
      <alignment vertical="center"/>
    </xf>
    <xf numFmtId="0" fontId="13" fillId="0" borderId="49" xfId="0" applyFont="1" applyBorder="1" applyAlignment="1">
      <alignment vertical="center"/>
    </xf>
    <xf numFmtId="0" fontId="13" fillId="0" borderId="58" xfId="0" applyFont="1" applyBorder="1" applyAlignment="1">
      <alignment vertical="center"/>
    </xf>
    <xf numFmtId="0" fontId="13" fillId="0" borderId="52" xfId="0" applyFont="1" applyBorder="1" applyAlignment="1">
      <alignment vertical="center"/>
    </xf>
    <xf numFmtId="0" fontId="13" fillId="0" borderId="59" xfId="0" applyFont="1" applyBorder="1" applyAlignment="1">
      <alignment vertical="center"/>
    </xf>
    <xf numFmtId="0" fontId="7" fillId="3" borderId="17" xfId="0" applyFont="1" applyFill="1" applyBorder="1" applyAlignment="1">
      <alignment horizontal="center" vertical="center" wrapText="1" shrinkToFit="1"/>
    </xf>
    <xf numFmtId="0" fontId="13" fillId="0" borderId="5" xfId="0" applyFont="1" applyBorder="1" applyAlignment="1">
      <alignment horizontal="center" vertical="center" wrapText="1" shrinkToFit="1"/>
    </xf>
    <xf numFmtId="0" fontId="13" fillId="0" borderId="60" xfId="0" applyFont="1" applyBorder="1" applyAlignment="1">
      <alignment horizontal="center" vertical="center" wrapText="1" shrinkToFit="1"/>
    </xf>
    <xf numFmtId="0" fontId="7" fillId="3" borderId="61" xfId="0" applyFont="1" applyFill="1" applyBorder="1" applyAlignment="1">
      <alignment horizontal="center" vertical="center" wrapText="1" shrinkToFit="1"/>
    </xf>
    <xf numFmtId="0" fontId="13" fillId="0" borderId="41" xfId="0" applyFont="1" applyBorder="1" applyAlignment="1">
      <alignment horizontal="center" vertical="center" wrapText="1" shrinkToFit="1"/>
    </xf>
    <xf numFmtId="0" fontId="13" fillId="0" borderId="62" xfId="0" applyFont="1" applyBorder="1" applyAlignment="1">
      <alignment horizontal="center" vertical="center" wrapText="1" shrinkToFit="1"/>
    </xf>
    <xf numFmtId="3" fontId="5" fillId="2" borderId="5" xfId="0" applyNumberFormat="1" applyFont="1" applyFill="1" applyBorder="1" applyAlignment="1">
      <alignment horizontal="center" vertical="center"/>
    </xf>
    <xf numFmtId="3" fontId="0" fillId="4" borderId="60" xfId="0" applyNumberFormat="1" applyFill="1" applyBorder="1" applyAlignment="1">
      <alignment horizontal="center" vertical="center"/>
    </xf>
    <xf numFmtId="0" fontId="7" fillId="3" borderId="58" xfId="0" applyFont="1" applyFill="1" applyBorder="1">
      <alignment/>
    </xf>
    <xf numFmtId="0" fontId="7" fillId="3" borderId="52" xfId="0" applyFont="1" applyFill="1" applyBorder="1">
      <alignment/>
    </xf>
    <xf numFmtId="0" fontId="7" fillId="3" borderId="59" xfId="0" applyFont="1" applyFill="1" applyBorder="1">
      <alignment/>
    </xf>
    <xf numFmtId="0" fontId="13" fillId="7" borderId="0" xfId="0" applyFont="1" applyFill="1" applyAlignment="1">
      <alignment wrapText="1"/>
    </xf>
    <xf numFmtId="0" fontId="14" fillId="7" borderId="50" xfId="0" applyFont="1" applyFill="1" applyBorder="1" applyAlignment="1">
      <alignment horizontal="left"/>
    </xf>
    <xf numFmtId="0" fontId="2" fillId="7" borderId="50" xfId="0" applyFont="1" applyFill="1" applyBorder="1" applyAlignment="1">
      <alignment horizontal="left"/>
    </xf>
    <xf numFmtId="0" fontId="5" fillId="3" borderId="63" xfId="0" applyFont="1" applyFill="1" applyBorder="1" applyAlignment="1">
      <alignment horizontal="center"/>
    </xf>
    <xf numFmtId="0" fontId="7" fillId="3" borderId="30" xfId="0" applyFont="1" applyFill="1" applyBorder="1">
      <alignment/>
    </xf>
    <xf numFmtId="0" fontId="7" fillId="3" borderId="49" xfId="0" applyFont="1" applyFill="1" applyBorder="1">
      <alignment/>
    </xf>
    <xf numFmtId="0" fontId="7" fillId="3" borderId="64" xfId="0" applyFont="1" applyFill="1" applyBorder="1" applyAlignment="1">
      <alignment horizontal="center" vertical="center"/>
    </xf>
    <xf numFmtId="0" fontId="13" fillId="7" borderId="53" xfId="0" applyFont="1" applyFill="1" applyBorder="1" applyAlignment="1">
      <alignment horizontal="center" vertical="center"/>
    </xf>
    <xf numFmtId="0" fontId="0" fillId="7" borderId="53" xfId="0" applyFill="1" applyBorder="1">
      <alignment/>
    </xf>
    <xf numFmtId="0" fontId="14" fillId="3" borderId="0" xfId="0" applyFont="1" applyFill="1" applyAlignment="1">
      <alignment vertical="center"/>
    </xf>
    <xf numFmtId="0" fontId="0" fillId="7" borderId="0" xfId="0" applyFill="1" applyAlignment="1">
      <alignment vertical="center"/>
    </xf>
    <xf numFmtId="0" fontId="10" fillId="3" borderId="0" xfId="0" applyFont="1" applyFill="1" applyAlignment="1">
      <alignment horizontal="center"/>
    </xf>
    <xf numFmtId="0" fontId="14" fillId="7" borderId="0" xfId="0" applyFont="1" applyFill="1" applyAlignment="1">
      <alignment horizontal="center"/>
    </xf>
    <xf numFmtId="3" fontId="5" fillId="2" borderId="39" xfId="0" applyNumberFormat="1" applyFont="1" applyFill="1" applyBorder="1" applyAlignment="1" applyProtection="1">
      <alignment horizontal="left"/>
      <protection locked="0"/>
    </xf>
    <xf numFmtId="0" fontId="0" fillId="4" borderId="45" xfId="0" applyFont="1" applyFill="1" applyBorder="1" applyAlignment="1" applyProtection="1">
      <alignment horizontal="left"/>
      <protection locked="0"/>
    </xf>
    <xf numFmtId="0" fontId="0" fillId="4" borderId="46" xfId="0" applyFont="1" applyFill="1" applyBorder="1" applyAlignment="1" applyProtection="1">
      <alignment horizontal="left"/>
      <protection locked="0"/>
    </xf>
    <xf numFmtId="0" fontId="5" fillId="2" borderId="39" xfId="0" applyFont="1" applyFill="1" applyBorder="1" applyAlignment="1" applyProtection="1">
      <alignment horizontal="left"/>
      <protection locked="0"/>
    </xf>
    <xf numFmtId="0" fontId="14" fillId="7" borderId="45" xfId="0" applyFont="1" applyFill="1" applyBorder="1" applyAlignment="1">
      <alignment horizontal="left"/>
    </xf>
    <xf numFmtId="0" fontId="2" fillId="7" borderId="45" xfId="0" applyFont="1" applyFill="1" applyBorder="1" applyAlignment="1">
      <alignment horizontal="left"/>
    </xf>
    <xf numFmtId="0" fontId="0" fillId="2" borderId="65" xfId="0" applyFill="1" applyBorder="1" applyAlignment="1" applyProtection="1">
      <alignment vertical="center"/>
      <protection locked="0"/>
    </xf>
    <xf numFmtId="0" fontId="0" fillId="4" borderId="8" xfId="0" applyFill="1" applyBorder="1" applyAlignment="1" applyProtection="1">
      <alignment vertical="center"/>
      <protection locked="0"/>
    </xf>
    <xf numFmtId="0" fontId="14" fillId="2" borderId="63" xfId="0" applyFont="1" applyFill="1" applyBorder="1" applyAlignment="1">
      <alignment vertical="center"/>
    </xf>
    <xf numFmtId="0" fontId="0" fillId="4" borderId="0" xfId="0" applyFill="1" applyAlignment="1">
      <alignment vertical="center"/>
    </xf>
    <xf numFmtId="0" fontId="0" fillId="4" borderId="2" xfId="0" applyFill="1" applyBorder="1" applyAlignment="1">
      <alignment vertical="center"/>
    </xf>
    <xf numFmtId="0" fontId="0" fillId="2" borderId="65" xfId="0" applyFill="1" applyBorder="1" applyAlignment="1" applyProtection="1">
      <alignment horizontal="left" vertical="center"/>
      <protection locked="0"/>
    </xf>
    <xf numFmtId="0" fontId="0" fillId="4" borderId="45"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15" fillId="2" borderId="66" xfId="0" applyFont="1" applyFill="1" applyBorder="1" applyAlignment="1">
      <alignment vertical="center"/>
    </xf>
    <xf numFmtId="0" fontId="15" fillId="2" borderId="53" xfId="0" applyFont="1" applyFill="1" applyBorder="1" applyAlignment="1">
      <alignment vertical="center"/>
    </xf>
    <xf numFmtId="0" fontId="0" fillId="0" borderId="53" xfId="0" applyBorder="1" applyAlignment="1">
      <alignment vertical="center"/>
    </xf>
    <xf numFmtId="0" fontId="0" fillId="2" borderId="63" xfId="0" applyFill="1" applyBorder="1" applyAlignment="1">
      <alignment vertical="center"/>
    </xf>
    <xf numFmtId="0" fontId="0" fillId="2" borderId="0" xfId="0" applyFill="1" applyAlignment="1">
      <alignment vertical="center"/>
    </xf>
    <xf numFmtId="0" fontId="0" fillId="2" borderId="49" xfId="0" applyFill="1" applyBorder="1" applyAlignment="1">
      <alignment vertical="center"/>
    </xf>
    <xf numFmtId="0" fontId="12" fillId="7" borderId="29" xfId="0" applyFont="1" applyFill="1" applyBorder="1">
      <alignment/>
    </xf>
    <xf numFmtId="0" fontId="3" fillId="0" borderId="29" xfId="0" applyFont="1" applyBorder="1">
      <alignment/>
    </xf>
    <xf numFmtId="0" fontId="6" fillId="3" borderId="50" xfId="0" applyFont="1" applyFill="1" applyBorder="1" applyAlignment="1">
      <alignment horizontal="center"/>
    </xf>
    <xf numFmtId="0" fontId="2" fillId="0" borderId="50" xfId="0" applyFont="1" applyBorder="1" applyAlignment="1">
      <alignment horizontal="center"/>
    </xf>
    <xf numFmtId="0" fontId="17" fillId="2" borderId="67" xfId="0" applyFont="1" applyFill="1" applyBorder="1" applyAlignment="1">
      <alignment vertical="center"/>
    </xf>
    <xf numFmtId="0" fontId="17" fillId="2" borderId="50" xfId="0" applyFont="1" applyFill="1" applyBorder="1" applyAlignment="1">
      <alignment vertical="center"/>
    </xf>
    <xf numFmtId="0" fontId="17" fillId="2" borderId="68" xfId="0" applyFont="1" applyFill="1" applyBorder="1" applyAlignment="1">
      <alignment vertical="center"/>
    </xf>
    <xf numFmtId="0" fontId="14" fillId="2" borderId="66" xfId="0" applyFont="1" applyFill="1" applyBorder="1" applyAlignment="1">
      <alignment vertical="center"/>
    </xf>
    <xf numFmtId="0" fontId="0" fillId="4" borderId="53" xfId="0" applyFill="1" applyBorder="1" applyAlignment="1">
      <alignment vertical="center"/>
    </xf>
    <xf numFmtId="0" fontId="0" fillId="4" borderId="69" xfId="0" applyFill="1" applyBorder="1" applyAlignment="1">
      <alignment vertical="center"/>
    </xf>
    <xf numFmtId="0" fontId="0" fillId="2" borderId="30" xfId="0" applyFill="1" applyBorder="1" applyAlignment="1">
      <alignment vertical="center"/>
    </xf>
    <xf numFmtId="0" fontId="2" fillId="3" borderId="52" xfId="0" applyFont="1" applyFill="1" applyBorder="1" applyAlignment="1">
      <alignment horizontal="center" vertical="center" wrapText="1"/>
    </xf>
    <xf numFmtId="0" fontId="17" fillId="2" borderId="53" xfId="0" applyFont="1" applyFill="1" applyBorder="1" applyAlignment="1">
      <alignment horizontal="left" vertical="center"/>
    </xf>
    <xf numFmtId="0" fontId="0" fillId="0" borderId="69" xfId="0" applyBorder="1" applyAlignment="1">
      <alignment vertical="center"/>
    </xf>
    <xf numFmtId="0" fontId="14" fillId="2" borderId="70" xfId="0" applyFont="1" applyFill="1" applyBorder="1" applyAlignment="1">
      <alignment vertical="center"/>
    </xf>
    <xf numFmtId="0" fontId="0" fillId="4" borderId="71" xfId="0" applyFill="1" applyBorder="1" applyAlignment="1">
      <alignment vertical="center"/>
    </xf>
    <xf numFmtId="0" fontId="0" fillId="4" borderId="72" xfId="0" applyFill="1" applyBorder="1" applyAlignment="1">
      <alignment vertical="center"/>
    </xf>
    <xf numFmtId="0" fontId="10" fillId="3" borderId="29" xfId="0" applyFont="1" applyFill="1" applyBorder="1" applyAlignment="1">
      <alignment horizontal="left"/>
    </xf>
    <xf numFmtId="0" fontId="0" fillId="0" borderId="29" xfId="0" applyBorder="1" applyAlignment="1">
      <alignment horizontal="left"/>
    </xf>
    <xf numFmtId="3" fontId="5" fillId="3" borderId="30" xfId="0" applyNumberFormat="1" applyFont="1" applyFill="1" applyBorder="1" applyAlignment="1">
      <alignment horizontal="left"/>
    </xf>
    <xf numFmtId="0" fontId="17" fillId="2" borderId="65" xfId="0" applyFont="1" applyFill="1" applyBorder="1" applyAlignment="1">
      <alignment vertical="center"/>
    </xf>
    <xf numFmtId="0" fontId="17" fillId="2" borderId="45" xfId="0" applyFont="1" applyFill="1" applyBorder="1" applyAlignment="1">
      <alignment vertical="center"/>
    </xf>
    <xf numFmtId="0" fontId="17" fillId="2" borderId="8" xfId="0" applyFont="1" applyFill="1" applyBorder="1" applyAlignment="1">
      <alignment vertical="center"/>
    </xf>
    <xf numFmtId="0" fontId="14" fillId="2" borderId="31" xfId="0" applyFont="1" applyFill="1" applyBorder="1" applyAlignment="1">
      <alignment vertical="center"/>
    </xf>
    <xf numFmtId="0" fontId="0" fillId="4" borderId="29" xfId="0" applyFill="1" applyBorder="1" applyAlignment="1">
      <alignment vertical="center"/>
    </xf>
    <xf numFmtId="0" fontId="0" fillId="4" borderId="73" xfId="0" applyFill="1" applyBorder="1" applyAlignment="1">
      <alignment vertical="center"/>
    </xf>
    <xf numFmtId="0" fontId="6" fillId="3" borderId="53" xfId="0" applyFont="1" applyFill="1" applyBorder="1" applyAlignment="1">
      <alignment horizontal="center"/>
    </xf>
    <xf numFmtId="0" fontId="2" fillId="0" borderId="53" xfId="0" applyFont="1" applyBorder="1" applyAlignment="1">
      <alignment horizontal="center"/>
    </xf>
    <xf numFmtId="0" fontId="7" fillId="2" borderId="74" xfId="0" applyFont="1" applyFill="1" applyBorder="1">
      <alignment/>
    </xf>
    <xf numFmtId="0" fontId="0" fillId="4" borderId="52" xfId="0" applyFill="1" applyBorder="1">
      <alignment/>
    </xf>
    <xf numFmtId="0" fontId="0" fillId="4" borderId="3" xfId="0" applyFill="1" applyBorder="1">
      <alignment/>
    </xf>
    <xf numFmtId="0" fontId="13" fillId="2" borderId="31" xfId="0" applyFont="1" applyFill="1" applyBorder="1">
      <alignment/>
    </xf>
    <xf numFmtId="0" fontId="13" fillId="2" borderId="29" xfId="0" applyFont="1" applyFill="1" applyBorder="1">
      <alignment/>
    </xf>
    <xf numFmtId="0" fontId="13" fillId="2" borderId="50" xfId="0" applyFont="1" applyFill="1" applyBorder="1" applyAlignment="1">
      <alignment horizontal="center" vertical="center" wrapText="1"/>
    </xf>
    <xf numFmtId="0" fontId="13" fillId="2" borderId="68" xfId="0" applyFont="1" applyFill="1" applyBorder="1" applyAlignment="1">
      <alignment horizontal="center" vertical="center" wrapText="1"/>
    </xf>
    <xf numFmtId="0" fontId="13" fillId="2" borderId="47" xfId="0" applyFont="1" applyFill="1" applyBorder="1" applyAlignment="1" applyProtection="1">
      <alignment horizontal="center"/>
      <protection locked="0"/>
    </xf>
    <xf numFmtId="0" fontId="0" fillId="4" borderId="73" xfId="0" applyFill="1" applyBorder="1" applyAlignment="1" applyProtection="1">
      <alignment horizontal="center"/>
      <protection locked="0"/>
    </xf>
    <xf numFmtId="0" fontId="0" fillId="4" borderId="38" xfId="0" applyFill="1" applyBorder="1" applyAlignment="1" applyProtection="1">
      <alignment horizontal="center"/>
      <protection locked="0"/>
    </xf>
    <xf numFmtId="0" fontId="0" fillId="4" borderId="68" xfId="0" applyFill="1" applyBorder="1" applyAlignment="1" applyProtection="1">
      <alignment horizontal="center"/>
      <protection locked="0"/>
    </xf>
    <xf numFmtId="14" fontId="0" fillId="2" borderId="65" xfId="0" applyNumberFormat="1" applyFill="1" applyBorder="1" applyAlignment="1" applyProtection="1">
      <alignment horizontal="center" vertical="center"/>
      <protection locked="0"/>
    </xf>
    <xf numFmtId="0" fontId="0" fillId="2" borderId="46" xfId="0" applyFill="1" applyBorder="1" applyAlignment="1" applyProtection="1">
      <alignment horizontal="center" vertical="center"/>
      <protection locked="0"/>
    </xf>
    <xf numFmtId="0" fontId="13" fillId="2" borderId="67" xfId="0" applyFont="1" applyFill="1" applyBorder="1">
      <alignment/>
    </xf>
    <xf numFmtId="0" fontId="13" fillId="2" borderId="50" xfId="0" applyFont="1" applyFill="1" applyBorder="1">
      <alignment/>
    </xf>
    <xf numFmtId="0" fontId="13" fillId="2" borderId="0" xfId="0" applyFont="1" applyFill="1" applyAlignment="1" applyProtection="1">
      <alignment horizontal="center" vertical="center"/>
      <protection locked="0"/>
    </xf>
    <xf numFmtId="0" fontId="0" fillId="4" borderId="0" xfId="0" applyFill="1" applyAlignment="1" applyProtection="1">
      <alignment horizontal="center" vertical="center"/>
      <protection locked="0"/>
    </xf>
    <xf numFmtId="0" fontId="31" fillId="4" borderId="0" xfId="0" applyFont="1" applyFill="1" applyAlignment="1">
      <alignment horizontal="center"/>
    </xf>
    <xf numFmtId="0" fontId="32" fillId="0" borderId="0" xfId="0" applyFont="1">
      <alignment/>
    </xf>
    <xf numFmtId="0" fontId="4" fillId="4" borderId="0" xfId="0" applyFont="1" applyFill="1" applyAlignment="1">
      <alignment horizontal="center"/>
    </xf>
    <xf numFmtId="0" fontId="35" fillId="0" borderId="0" xfId="0" applyFont="1" applyAlignment="1" applyProtection="1">
      <alignment horizontal="right"/>
      <protection locked="0"/>
    </xf>
    <xf numFmtId="0" fontId="35" fillId="4" borderId="0" xfId="0" applyFont="1" applyFill="1" applyAlignment="1" applyProtection="1">
      <alignment horizontal="center"/>
      <protection locked="0"/>
    </xf>
    <xf numFmtId="0" fontId="0" fillId="0" borderId="0" xfId="0" applyProtection="1">
      <alignment/>
      <protection locked="0"/>
    </xf>
    <xf numFmtId="0" fontId="2" fillId="4" borderId="0" xfId="0" applyFont="1" applyFill="1" applyAlignment="1">
      <alignment horizontal="center"/>
    </xf>
    <xf numFmtId="0" fontId="2" fillId="0" borderId="0" xfId="0" applyFont="1">
      <alignment/>
    </xf>
    <xf numFmtId="0" fontId="13" fillId="4" borderId="7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6" xfId="0" applyBorder="1" applyAlignment="1">
      <alignment horizontal="center" vertical="center" wrapText="1"/>
    </xf>
    <xf numFmtId="0" fontId="13" fillId="4" borderId="6" xfId="0" applyFont="1" applyFill="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33" fillId="17" borderId="0" xfId="0" applyFont="1" applyFill="1" applyAlignment="1">
      <alignment horizontal="right"/>
    </xf>
    <xf numFmtId="0" fontId="33" fillId="17" borderId="0" xfId="0" applyFont="1" applyFill="1">
      <alignment/>
    </xf>
    <xf numFmtId="0" fontId="13" fillId="19" borderId="0" xfId="0" applyFont="1" applyFill="1">
      <alignment/>
    </xf>
    <xf numFmtId="0" fontId="0" fillId="17" borderId="0" xfId="0" applyFill="1">
      <alignment/>
    </xf>
    <xf numFmtId="0" fontId="13" fillId="4" borderId="76"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18" xfId="0" applyBorder="1" applyAlignment="1">
      <alignment horizontal="center" vertical="center" wrapText="1"/>
    </xf>
    <xf numFmtId="0" fontId="12" fillId="4" borderId="53" xfId="0" applyFont="1" applyFill="1" applyBorder="1" applyAlignment="1">
      <alignment horizontal="right"/>
    </xf>
    <xf numFmtId="0" fontId="0" fillId="0" borderId="53" xfId="0" applyBorder="1">
      <alignment/>
    </xf>
    <xf numFmtId="0" fontId="33" fillId="17" borderId="0" xfId="0" applyFont="1" applyFill="1" applyAlignment="1">
      <alignment horizontal="right"/>
    </xf>
    <xf numFmtId="0" fontId="13" fillId="4" borderId="0" xfId="0" applyFont="1" applyFill="1">
      <alignment/>
    </xf>
    <xf numFmtId="0" fontId="0" fillId="0" borderId="0" xfId="0" applyFont="1">
      <alignment/>
    </xf>
    <xf numFmtId="0" fontId="14" fillId="4" borderId="0" xfId="0" applyFont="1" applyFill="1" applyAlignment="1">
      <alignment vertical="center" wrapText="1"/>
    </xf>
    <xf numFmtId="0" fontId="15" fillId="4" borderId="0" xfId="0" applyFont="1" applyFill="1" applyAlignment="1">
      <alignment vertical="center" wrapText="1"/>
    </xf>
    <xf numFmtId="0" fontId="0" fillId="0" borderId="52" xfId="0" applyBorder="1" applyAlignment="1">
      <alignment vertical="center"/>
    </xf>
    <xf numFmtId="0" fontId="0" fillId="4" borderId="45" xfId="0" applyFill="1" applyBorder="1">
      <alignment/>
    </xf>
    <xf numFmtId="0" fontId="7" fillId="2" borderId="47" xfId="0" applyFont="1" applyFill="1" applyBorder="1" applyAlignment="1">
      <alignment horizontal="center"/>
    </xf>
    <xf numFmtId="0" fontId="0" fillId="0" borderId="48" xfId="0" applyBorder="1" applyAlignment="1">
      <alignment horizontal="center"/>
    </xf>
    <xf numFmtId="0" fontId="0" fillId="0" borderId="30" xfId="0" applyBorder="1" applyAlignment="1">
      <alignment horizontal="center"/>
    </xf>
    <xf numFmtId="0" fontId="0" fillId="0" borderId="49" xfId="0" applyBorder="1" applyAlignment="1">
      <alignment horizontal="center"/>
    </xf>
    <xf numFmtId="0" fontId="0" fillId="0" borderId="38" xfId="0" applyBorder="1" applyAlignment="1">
      <alignment horizontal="center"/>
    </xf>
    <xf numFmtId="0" fontId="0" fillId="0" borderId="51" xfId="0" applyBorder="1" applyAlignment="1">
      <alignment horizontal="center"/>
    </xf>
    <xf numFmtId="0" fontId="13" fillId="4" borderId="50" xfId="0" applyFont="1" applyFill="1" applyBorder="1" applyAlignment="1">
      <alignment horizontal="center"/>
    </xf>
    <xf numFmtId="0" fontId="0" fillId="4" borderId="50" xfId="0" applyFill="1" applyBorder="1" applyAlignment="1">
      <alignment horizontal="center"/>
    </xf>
    <xf numFmtId="0" fontId="0" fillId="4" borderId="39" xfId="0" applyFill="1" applyBorder="1">
      <alignment/>
    </xf>
    <xf numFmtId="0" fontId="0" fillId="4" borderId="46" xfId="0" applyFill="1" applyBorder="1">
      <alignment/>
    </xf>
    <xf numFmtId="0" fontId="0" fillId="4" borderId="0" xfId="0" applyFill="1">
      <alignment/>
    </xf>
    <xf numFmtId="0" fontId="13" fillId="4" borderId="29" xfId="0" applyFont="1" applyFill="1" applyBorder="1">
      <alignment/>
    </xf>
    <xf numFmtId="0" fontId="0" fillId="0" borderId="29" xfId="0" applyFont="1" applyBorder="1">
      <alignment/>
    </xf>
    <xf numFmtId="0" fontId="0" fillId="4" borderId="39" xfId="0" applyFill="1" applyBorder="1" applyAlignment="1" applyProtection="1">
      <alignment horizontal="left"/>
      <protection locked="0"/>
    </xf>
    <xf numFmtId="0" fontId="0" fillId="0" borderId="45" xfId="0" applyBorder="1">
      <alignment/>
    </xf>
    <xf numFmtId="0" fontId="0" fillId="0" borderId="46" xfId="0" applyBorder="1">
      <alignment/>
    </xf>
    <xf numFmtId="0" fontId="13" fillId="0" borderId="29" xfId="0" applyFont="1" applyBorder="1">
      <alignment/>
    </xf>
    <xf numFmtId="0" fontId="14" fillId="4" borderId="0" xfId="0" applyFont="1" applyFill="1" applyAlignment="1">
      <alignment vertical="center" wrapText="1" shrinkToFit="1"/>
    </xf>
    <xf numFmtId="0" fontId="13" fillId="0" borderId="0" xfId="0" applyFont="1" applyAlignment="1">
      <alignment vertical="center" wrapText="1" shrinkToFit="1"/>
    </xf>
    <xf numFmtId="0" fontId="0" fillId="2" borderId="52" xfId="0" applyFill="1" applyBorder="1">
      <alignment/>
    </xf>
    <xf numFmtId="0" fontId="0" fillId="2" borderId="3" xfId="0" applyFill="1" applyBorder="1">
      <alignment/>
    </xf>
    <xf numFmtId="0" fontId="2" fillId="4" borderId="53" xfId="0" applyFont="1" applyFill="1" applyBorder="1" applyAlignment="1">
      <alignment horizontal="center"/>
    </xf>
    <xf numFmtId="0" fontId="0" fillId="0" borderId="53" xfId="0" applyBorder="1" applyAlignment="1">
      <alignment horizontal="center"/>
    </xf>
    <xf numFmtId="0" fontId="13" fillId="4" borderId="0" xfId="0" applyFont="1" applyFill="1" applyAlignment="1">
      <alignment vertical="center" wrapText="1" shrinkToFit="1"/>
    </xf>
    <xf numFmtId="0" fontId="0" fillId="0" borderId="0" xfId="0" applyAlignment="1">
      <alignment horizontal="center"/>
    </xf>
    <xf numFmtId="0" fontId="0" fillId="2" borderId="45"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13" fillId="2" borderId="65" xfId="0" applyFont="1" applyFill="1" applyBorder="1" applyAlignment="1">
      <alignment vertical="center"/>
    </xf>
    <xf numFmtId="0" fontId="13" fillId="2" borderId="45" xfId="0" applyFont="1" applyFill="1" applyBorder="1" applyAlignment="1">
      <alignment vertical="center"/>
    </xf>
    <xf numFmtId="0" fontId="13" fillId="2" borderId="8" xfId="0" applyFont="1" applyFill="1" applyBorder="1" applyAlignment="1">
      <alignment vertical="center"/>
    </xf>
    <xf numFmtId="0" fontId="13" fillId="2" borderId="29" xfId="0" applyFont="1" applyFill="1" applyBorder="1" applyAlignment="1">
      <alignment vertical="center"/>
    </xf>
    <xf numFmtId="0" fontId="13" fillId="2" borderId="73" xfId="0" applyFont="1" applyFill="1" applyBorder="1" applyAlignment="1">
      <alignment vertical="center"/>
    </xf>
    <xf numFmtId="0" fontId="13" fillId="2" borderId="0" xfId="0" applyFont="1" applyFill="1" applyAlignment="1">
      <alignment vertical="center"/>
    </xf>
    <xf numFmtId="0" fontId="13" fillId="2" borderId="2" xfId="0" applyFont="1" applyFill="1" applyBorder="1" applyAlignment="1">
      <alignment vertical="center"/>
    </xf>
    <xf numFmtId="0" fontId="13" fillId="2" borderId="74" xfId="0" applyFont="1" applyFill="1" applyBorder="1" applyAlignment="1">
      <alignment vertical="center"/>
    </xf>
    <xf numFmtId="0" fontId="13" fillId="2" borderId="52" xfId="0" applyFont="1" applyFill="1" applyBorder="1" applyAlignment="1">
      <alignment vertical="center"/>
    </xf>
    <xf numFmtId="0" fontId="13" fillId="2" borderId="3" xfId="0" applyFont="1" applyFill="1" applyBorder="1" applyAlignment="1">
      <alignment vertical="center"/>
    </xf>
    <xf numFmtId="0" fontId="13" fillId="2" borderId="67" xfId="0" applyFont="1" applyFill="1" applyBorder="1" applyAlignment="1">
      <alignment vertical="center"/>
    </xf>
    <xf numFmtId="0" fontId="13" fillId="2" borderId="50" xfId="0" applyFont="1" applyFill="1" applyBorder="1" applyAlignment="1">
      <alignment vertical="center"/>
    </xf>
    <xf numFmtId="0" fontId="13" fillId="2" borderId="68" xfId="0" applyFont="1" applyFill="1" applyBorder="1" applyAlignment="1">
      <alignment vertical="center"/>
    </xf>
    <xf numFmtId="0" fontId="13" fillId="2" borderId="33" xfId="0" applyFont="1" applyFill="1" applyBorder="1" applyAlignment="1">
      <alignment vertical="center"/>
    </xf>
    <xf numFmtId="0" fontId="14" fillId="2" borderId="66" xfId="0" applyFont="1" applyFill="1" applyBorder="1" applyAlignment="1" applyProtection="1">
      <alignment horizontal="left" vertical="center"/>
      <protection locked="0"/>
    </xf>
    <xf numFmtId="0" fontId="14" fillId="0" borderId="53" xfId="0" applyFont="1" applyBorder="1" applyAlignment="1">
      <alignment horizontal="left" vertical="center"/>
    </xf>
    <xf numFmtId="0" fontId="14" fillId="0" borderId="69" xfId="0" applyFont="1" applyBorder="1" applyAlignment="1">
      <alignment horizontal="left" vertical="center"/>
    </xf>
    <xf numFmtId="0" fontId="0" fillId="2" borderId="46" xfId="0" applyFill="1" applyBorder="1" applyAlignment="1">
      <alignment horizontal="center" vertical="center"/>
    </xf>
    <xf numFmtId="0" fontId="0" fillId="2" borderId="73" xfId="0" applyFill="1" applyBorder="1" applyAlignment="1" applyProtection="1">
      <alignment horizontal="center"/>
      <protection locked="0"/>
    </xf>
    <xf numFmtId="0" fontId="0" fillId="2" borderId="38" xfId="0" applyFill="1" applyBorder="1" applyAlignment="1" applyProtection="1">
      <alignment horizontal="center"/>
      <protection locked="0"/>
    </xf>
    <xf numFmtId="0" fontId="0" fillId="2" borderId="68" xfId="0" applyFill="1" applyBorder="1" applyAlignment="1" applyProtection="1">
      <alignment horizontal="center"/>
      <protection locked="0"/>
    </xf>
    <xf numFmtId="0" fontId="0" fillId="2" borderId="0" xfId="0" applyFill="1" applyAlignment="1" applyProtection="1">
      <alignment horizontal="center" vertical="center"/>
      <protection locked="0"/>
    </xf>
    <xf numFmtId="0" fontId="13" fillId="4" borderId="50" xfId="0" applyFont="1" applyFill="1" applyBorder="1">
      <alignment/>
    </xf>
    <xf numFmtId="0" fontId="0" fillId="0" borderId="45" xfId="0" applyBorder="1" applyAlignment="1" applyProtection="1">
      <alignment horizontal="left"/>
      <protection locked="0"/>
    </xf>
    <xf numFmtId="0" fontId="0" fillId="0" borderId="46" xfId="0" applyBorder="1" applyAlignment="1" applyProtection="1">
      <alignment horizontal="left"/>
      <protection locked="0"/>
    </xf>
    <xf numFmtId="0" fontId="7" fillId="2" borderId="29" xfId="0" applyFont="1" applyFill="1" applyBorder="1" applyAlignment="1">
      <alignment horizontal="left"/>
    </xf>
    <xf numFmtId="0" fontId="0" fillId="4" borderId="29" xfId="0" applyFont="1" applyFill="1" applyBorder="1">
      <alignment/>
    </xf>
    <xf numFmtId="3" fontId="5" fillId="2" borderId="30" xfId="0" applyNumberFormat="1" applyFont="1" applyFill="1" applyBorder="1" applyAlignment="1">
      <alignment horizontal="left"/>
    </xf>
    <xf numFmtId="0" fontId="2" fillId="0" borderId="52" xfId="0" applyFont="1" applyBorder="1" applyAlignment="1">
      <alignment horizontal="center" vertical="center" wrapText="1"/>
    </xf>
    <xf numFmtId="0" fontId="0" fillId="2" borderId="53" xfId="0" applyFill="1" applyBorder="1" applyAlignment="1">
      <alignment vertical="center"/>
    </xf>
    <xf numFmtId="0" fontId="15" fillId="2" borderId="63" xfId="0" applyFont="1" applyFill="1" applyBorder="1" applyAlignment="1">
      <alignment vertical="center"/>
    </xf>
    <xf numFmtId="0" fontId="13" fillId="2" borderId="67" xfId="0" applyFont="1" applyFill="1" applyBorder="1" applyAlignment="1">
      <alignment vertical="center"/>
    </xf>
    <xf numFmtId="0" fontId="13" fillId="2" borderId="50" xfId="0" applyFont="1" applyFill="1" applyBorder="1" applyAlignment="1">
      <alignment vertical="center"/>
    </xf>
    <xf numFmtId="0" fontId="13" fillId="2" borderId="68" xfId="0" applyFont="1" applyFill="1" applyBorder="1" applyAlignment="1">
      <alignment vertical="center"/>
    </xf>
    <xf numFmtId="0" fontId="0" fillId="0" borderId="53" xfId="0" applyBorder="1" applyAlignment="1">
      <alignment horizontal="left" vertical="center"/>
    </xf>
    <xf numFmtId="0" fontId="0" fillId="0" borderId="69" xfId="0" applyBorder="1" applyAlignment="1">
      <alignment horizontal="left" vertical="center"/>
    </xf>
    <xf numFmtId="0" fontId="13" fillId="4" borderId="50" xfId="0" applyFont="1" applyFill="1" applyBorder="1" applyAlignment="1">
      <alignment horizontal="left"/>
    </xf>
    <xf numFmtId="0" fontId="0" fillId="0" borderId="50" xfId="0" applyBorder="1" applyAlignment="1">
      <alignment horizontal="left"/>
    </xf>
    <xf numFmtId="0" fontId="0" fillId="2" borderId="0" xfId="14" applyFill="1" applyProtection="1">
      <alignment/>
      <protection/>
    </xf>
  </cellXfs>
  <cellStyles count="17">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Normální 3" xfId="11"/>
    <cellStyle name="normální 2" xfId="12"/>
    <cellStyle name="Hypertextový odkaz 2" xfId="13"/>
    <cellStyle name="Normální 4" xfId="14"/>
    <cellStyle name="Hypertextový odkaz 3" xfId="15"/>
    <cellStyle name="normální 2 2" xfId="16"/>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77" formatCode="#,##0"/>
    </dxf>
    <dxf>
      <numFmt numFmtId="177" formatCode="#,##0"/>
    </dxf>
    <dxf>
      <numFmt numFmtId="177" formatCode="#,##0"/>
    </dxf>
    <dxf>
      <numFmt numFmtId="177" formatCode="#,##0"/>
    </dxf>
    <dxf>
      <numFmt numFmtId="177" formatCode="#,##0"/>
    </dxf>
    <dxf>
      <numFmt numFmtId="177" formatCode="#,##0"/>
    </dxf>
    <dxf>
      <numFmt numFmtId="177" formatCode="#,##0"/>
    </dxf>
    <dxf>
      <numFmt numFmtId="177"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C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SVD2">
              <xs:complexType>
                <xs:sequence>
                  <xs:element maxOccurs="1" minOccurs="1" name="VetaD">
                    <xs:complexType>
                      <xs:attribute name="zdobd_od" type="dateInMultiFormat" use="required">
                        <xs:annotation>
                          <xs:documentation>vyplňte počátek zdaňovacího období.&lt;br /&gt;Položka obsahuje kritické kontroly: Je kontrolována přípustnost kombinace kódu rozlišení (k_rozl) a roku počátku zdaň. období. Přípustné kombinace jsou stejné jako u konce zdaň. období (viz popis položky zdobd_do). Datum počátku ZO nesmí být větší než aktuální datum.</xs:documentation>
                        </xs:annotation>
                      </xs:attribute>
                      <xs:attribute name="kc_dpsii04" use="optional">
                        <xs:annotation>
                          <xs:documentation>Uveďte úhrn částek daně, která byla odvedena (&lt;strong&gt;hodnota ze sloupce 10 řádku 13 v části I.&lt;/strong&gt;)</xs:documentation>
                        </xs:annotation>
                        <xs:simpleType>
                          <xs:restriction base="xs:decimal">
                            <xs:totalDigits value="14"/>
                            <xs:fractionDigits value="2"/>
                          </xs:restriction>
                        </xs:simpleType>
                      </xs:attribute>
                      <xs:attribute name="c_drp" use="required">
                        <xs:annotation>
                          <xs:documentation>Druh příjmu. Vyplňte jednu z následujících hodnot:&lt;br /&gt;  771 - příjmy právnických osob,&lt;br /&gt;  772 - příjmy fyzických osob.  </xs:documentation>
                        </xs:annotation>
                        <xs:simpleType>
                          <xs:restriction base="xs:decimal">
                            <xs:totalDigits value="3"/>
                            <xs:fractionDigits value="0"/>
                          </xs:restriction>
                        </xs:simpleType>
                      </xs:attribute>
                      <xs:attribute fixed="VD2" name="dokument" use="required"/>
                      <xs:attribute name="kc_dpsii02" use="optional">
                        <xs:annotation>
                          <xs:documentation>od 2013&lt;br /&gt;neobsazeno&lt;br /&gt;&lt;br /&gt;do 2012&lt;br /&gt;Uveďte úhrn částek upravujících sraženou daň (&lt;strong&gt;hodnota ze sloupce 8 řádku 13 v části I.&lt;/strong&gt;).</xs:documentation>
                        </xs:annotation>
                        <xs:simpleType>
                          <xs:restriction base="xs:decimal">
                            <xs:totalDigits value="14"/>
                            <xs:fractionDigits value="2"/>
                          </xs:restriction>
                        </xs:simpleType>
                      </xs:attribute>
                      <xs:attribute fixed="DPS" name="k_uladis" use="required">
                        <xs:annotation>
                          <xs:documentation>Vyplňte text DPS.</xs:documentation>
                        </xs:annotation>
                      </xs:attribute>
                      <xs:attribute name="kc_dpsii01" use="optional">
                        <xs:annotation>
                          <xs:documentation>Uveďte úhrn částek daně, která měla být sražena (&lt;strong&gt;hodnota ze sloupce 1 řádku 13 v části I.&lt;/strong&gt;)</xs:documentation>
                        </xs:annotation>
                        <xs:simpleType>
                          <xs:restriction base="xs:decimal">
                            <xs:totalDigits value="14"/>
                            <xs:fractionDigits value="2"/>
                          </xs:restriction>
                        </xs:simpleType>
                      </xs:attribute>
                      <xs:attribute name="dapdps_forma" use="required">
                        <xs:annotation>
                          <xs:documentation>Typ Vyúčtování.&lt;BR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name="d_zjist" type="dateInMultiFormat" use="optional">
                        <xs:annotation>
                          <xs:documentation>U dodatečného Vyúčtování uveďte datum zjištění důvodů pro podání (§ 141 odst. 5 daňového řádu).</xs:documentation>
                        </xs:annotation>
                      </xs:attribute>
                      <xs:attribute name="kc_dpsii03" use="optional">
                        <xs:annotation>
                          <xs:documentation>od 2013&lt;br /&gt;neobsazeno&lt;br /&gt;&lt;br /&gt;do 2012&lt;br /&gt;Uveďte výsledek výpočtu (ř. 1 – ř. 2)</xs:documentation>
                        </xs:annotation>
                        <xs:simpleType>
                          <xs:restriction base="xs:decimal">
                            <xs:totalDigits value="14"/>
                            <xs:fractionDigits value="2"/>
                          </xs:restriction>
                        </xs:simpleType>
                      </xs:attribute>
                      <xs:attribute name="k_rozl" use="optional">
                        <xs:annotation>
                          <xs:documentation>od 2014&lt;br /&gt;Kód rozlišení důvodu pro podání Vyúčtování vyplňte pouze v níže uvedených případech a učiňte podání v uvedených lhůtách:&lt;br /&gt;&lt;strong&gt;A&lt;/strong&gt; – do 30 dnů ode dne účinnosti rozhodnutí o úpadku, a to za část zdaňovacího období, která uplynula do dne předcházejícího účinnosti tohoto rozhodnutí a za kterou dosud nebylo podáno (§ 244 odst. 1 daňového řádu),&lt;br /&gt;&lt;strong&gt;B&lt;/strong&gt; – do 15 dnů ode dne předložení konečné zprávy, a to za uplynulou část zdaňovacího období, za kterou dosud nebylo podáno (§ 244 odst. 3 a 4 daňového řádu),&lt;br /&gt;&lt;strong&gt;G&lt;/strong&gt; – za předcházející zdaňovací období, pokud nebylo Vyúčtování dosud podáno a původní lhůta pro jeho podání dosud neuplynula (§ 245&lt;br /&gt;daňového řádu), a to z důvodů a ve lhůtách uvedených pod příslušnými písmeny. Např. GA – za předcházející zdaňovací období, pokud nebylo Vyúčtování dosud podáno a původní lhůta pro jeho podání dosud neuplynula, a to do 30 dnů ode dne účinnosti rozhodnutí o úpadku,&lt;br /&gt;&lt;strong&gt;H&lt;/strong&gt; – za zbývající část zdaňovacího období, na které se nevztahovalo podání Vyúčtování v případech uvedených v 01c, a to ve lhůtě do 3 měsíců po uplynutí kalendářního roku (§ 137 odst. 2 daňového řádu),&lt;br /&gt;&lt;strong&gt;I&lt;/strong&gt; – do 3 měsíců ode dne smrti zůstavitele, a to za část zdaňovacího období, která uplynula přede dnem jeho smrti. Povinnost plní osoba spravující pozůstalost (§ 239b odst. 4 daňového řádu),&lt;br /&gt;&lt;strong&gt;J&lt;/strong&gt; – do 30 dnů ode dne zániku právnické osoby bez likvidace, a to za část zdaňovacího období, která uplynula přede dnem jejího zániku (§ 240a daňového řádu). Není-li právního nástupce, plní tuto povinnost zřizovatel či zakladatel (defi nice právního nástupce – viz § 240 odst. 2 daňového řádu).&lt;br /&gt;&lt;strong&gt;K&lt;/strong&gt; – do 30 dnů ode dne vstupu právnické osoby do likvidace, a to za část zdaňovacího období, která uplynula přede dnem jejího vstupu do likvidace (§ 240c odst. 2 daňového řádu),&lt;br /&gt;&lt;strong&gt;L&lt;/strong&gt; – do 15 dnů ode dne zpracování návrhu na použití likvidačního zůstatku, a to za část zdaňovacího období, která uplynula přede dnem zpracování tohoto návrhu (§ 240c odst. 3 daňového řádu),&lt;br /&gt;&lt;strong&gt;M&lt;/strong&gt; – do konce měsíce následujícího po měsíci, v němž byl plátce daně naposledy povinen odvést podle zákona „daň vybíranou srážkou“, popřípadě podat hlášení, z důvodu zániku této povinnosti před uplynutím kalendářního roku, a to za uplynulou část zdaňovacího období (§ 234 daňového řádu),&lt;br /&gt;&lt;strong&gt;N&lt;/strong&gt; – do 30 dnů ode dne skončení řízení o pozůstalosti, a to za část zdaňovacího období, která uplynula do dne předcházejícího dni skončení řízení o pozůstalosti. Povinnost plní osoba spravující pozůstalost (§ 239b odst. 5 daňového řádu),&lt;br /&gt;&lt;strong&gt;O&lt;/strong&gt; – do 15 dnů ode dne předložení řádné zprávy o zpeněžování majetku likvidační podstaty nebo jeho části soudu (v případě soudem nařízené likvidace pozůstalosti), a to za část zdaňovacího období, která uplynula přede dnem předložení této zprávy. Povinnost plní likvidační správce (§ 239c daňového řádu).&lt;br /&gt;&lt;br /&gt;do 2013&lt;br /&gt;Vyplňte jednu z následujících hodnot:&lt;br /&gt;&lt;strong&gt;A&lt;/strong&gt; – do 30 dnů ode dne účinnosti rozhodnutí o úpadku (§ 244 odst. 1 daňového řádu),&lt;br /&gt;  &lt;strong&gt;B&lt;/strong&gt; – do 15 dnů ode dne předložení konečné zprávy (§ 244 odst. 3 a 5 daňového řádu),&lt;br /&gt;  &lt;strong&gt;C&lt;/strong&gt; – do 15 dnů ode dne podání návrhu na zrušení konkursu (§ 244 odst. 3 a 5 daňového řádu),&lt;br /&gt;  &lt;strong&gt;D&lt;/strong&gt; – do 15 dnů ode dne zrušení konkursu (§ 244 odst. 3 a 5 daňového řádu),&lt;br /&gt;  &lt;strong&gt;E&lt;/strong&gt; – do 15 dnů ode dne splnění jiného způsobu řešení úpadku (§ 244 odst. 3 a 5 daňového řádu),&lt;br /&gt;  &lt;strong&gt;F&lt;/strong&gt; – do 15 dnů ode dne přechodu oprávnění nakládat s majetkem náležejícím do majetkové podstaty z insolvenčního správce na daňový subjekt a opačně (§ 244 odst. 4 a 5 daňového řádu),&lt;br /&gt;  &lt;strong&gt;G&lt;/strong&gt; – &lt;strong&gt;(A, B, C, D, E, F)&lt;/strong&gt; – za předcházející zdaňovací období, pokud nebylo Vyúčtování dosud podáno a původní lhůta pro jeho podání dosud neuplynula (§ 245 daňového řádu), a to z důvodů a ve lhůtách uvedených pod písmeny A–F, tzn. uveďte jednu z možných kombinací (GA, GB, GC, GD, GE, GF). Např. GA – za předcházející zdaňovací období, pokud nebylo Vyúčtování dosud podáno a původní lhůta pro jeho podání dosud neuplynula, a to do 30 dnů ode dne účinnosti rozhodnutí o úpadku,&lt;br /&gt;  &lt;strong&gt;H&lt;/strong&gt; – za zbývající část zdaňovacího období, na které se nevztahovalo podání Vyúčtování z předcházejících titulů, a to ve lhůtě do 3 měsíců po uplynutí kalendářního roku (§ 137 odst. 2 daňového řádu),&lt;br /&gt;  &lt;strong&gt;I&lt;/strong&gt; – do 6 měsíců od úmrtí zůstavitele dědic, na kterého přešla daňová povinnost (§ 239 odst. 3 daňového řádu),&lt;br /&gt;  &lt;strong&gt;J&lt;/strong&gt; – do konce následujícího měsíce po zániku právnické osoby bez likvidace, včetně zániku právnické osoby při přeměně obchodní společnosti. Není-li právního nástupce, plní tuto povinnost zřizovatel či zakladatel. Obdobně postupují subjekty se sídlem nebo bydlištěm v zahraničí při zrušení stálé provozovny na území České republiky (§ 240 odst. 4 daňového řádu),&lt;br /&gt;  &lt;strong&gt;K&lt;/strong&gt; – do 1 měsíce ode dne vstupu právnické osoby do likvidace, a to za uplynulou část zdaňovacího období, za kterou dosud nebylo podáno (§ 240 odst. 5 daňového řádu),&lt;br /&gt;  &lt;strong&gt;L&lt;/strong&gt; – ke dni zpracování návrhu na rozdělení likvidačního zůstatku právnické osoby, a to za uplynulou část zdaňovacího období, za kterou dosud nebylo podáno (§ 240 odst. 5 daňového řádu),&lt;br /&gt;  &lt;strong&gt;M&lt;/strong&gt; – do konce měsíce následujícího po měsíci, v němž byl plátce daně naposled povinen odvést daň, popřípadě podat hlášení, z důvodu zániku této povinnosti před uplynutím kalendářního roku, a to za uplynulou část zdaňovacího období (§ 234 odst. 3 daňového řádu).</xs:documentation>
                        </xs:annotation>
                        <xs:simpleType>
                          <xs:restriction base="xs:string">
                            <xs:minLength value="0"/>
                            <xs:maxLength value="2"/>
                          </xs:restriction>
                        </xs:simpleType>
                      </xs:attribute>
                      <xs:attribute name="lh_odv" type="dateInMultiFormat" use="optional">
                        <xs:annotation>
                          <xs:documentation>Uveďte datum zákonné lhůty pro podání daňového přiznání k dani z příjmů v průběhu zdaňovacího období (např. při vstupu do likvidace, úmrtí daňového subjektu apod.), pokud jste v období, za které předkládáte Vyúčtování, byli takové daňové přiznání povinni podat v souladu se zvláštním předpisem a měli jste odvést sraženou daň nejpozději do termínu pro podání tohoto daňového přiznání (§ 38d odst. 3 věta druhá zákona).&lt;br /&gt;Položka obsahuje kritické kontroly: zadaná hodnota musí být větší než datum zdaňovacího období od, zadaná hodnota musí být menší než datum zdaňovacího období do.</xs:documentation>
                        </xs:annotation>
                      </xs:attribute>
                      <xs:attribute name="c_ufo_cil" use="required">
                        <xs:annotation>
                          <xs:documentation>vyplňte zbývající část oficiálního názvu místně příslušného finančního úřadu (správce daně), v jehož územním obvodu máte v době podání adresu místa pobytu nebo sídlo.&lt;br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kc_dpsii05" use="optional">
                        <xs:annotation>
                          <xs:documentation>od 2013&lt;br /&gt;proveďte výpočet (ř. 4 – ř. 1). Kladná částka znamená, že za vykazované zdaňovací období bylo zaplaceno více. Záporná, že za vykazované zdaňovací období zbývá na dani doplatit. O vratitelný přeplatek je možné požádat příslušného správce daně formou žádosti (žádost podle § 155 odst. 2 daňového řádu).&lt;br /&gt;&lt;br /&gt;2012&lt;br /&gt;proveďte výpočet (ř. 4 – ř. 3). Kladná částka znamená, že za vykazované zdaňovací období bylo zaplaceno více. Záporná, že za vykazované zdaňovací období zbývá na dani doplatit. O vratitelný přeplatek je možné požádat příslušného správce daně formou žádosti (žádost podle § 155 odst. 2 daňového řádu).&lt;br /&gt;&lt;br /&gt;2011&lt;br /&gt;Proveďte výpočet (ř. 4 – ř. 3). Kladná částka znamená, že bylo zaplaceno více. Záporná, že zbývá na dani doplatit. O přeplatek je možné požádat příslušného správce daně formou žádosti (žádost podle § 155 odst. 2 daňového řádu).&lt;br /&gt;&lt;br /&gt;2010&lt;br /&gt;Proveďte výpočet (ř. 4 – ř. 3). Kladná částka znamená, že bylo zaplaceno více. Záporná, že zbývá na dani doplatit. O přeplatek je možné požádat příslušného správce daně formou žádosti (žádost podle § 155 odst. 2 daňového řádu).&lt;br /&gt; &lt;strong&gt;Vznikne-li přeplatek na řádku 5 části II. pouze z titulu změny odvedené daně (vybrané z příjmů ze závislé činnosti a z funkčních požitků srážkou podle zvláštní sazby daně) na zálohu na daň z příjmů fyzických osob ze závislé činnosti a z funkčních požitků (v důsledku dodatečně podepsaného prohlášení viz sl. 6 části I. Vyúčtování), bude s částkou takto vzniklého přeplatku nakládáno v souladu s ustanovením § 153 a 154 daňového řádu.&lt;/strong&gt;</xs:documentation>
                        </xs:annotation>
                        <xs:simpleType>
                          <xs:restriction base="xs:decimal">
                            <xs:totalDigits value="14"/>
                            <xs:fractionDigits value="2"/>
                          </xs:restriction>
                        </xs:simpleType>
                      </xs:attribute>
                      <xs:attribute name="d_ins" type="dateInMultiFormat" use="optional">
                        <xs:annotation>
                          <xs:documentation>od 2014&lt;br /&gt;Uveďte datum vztahující se k údaji na řádku 01c. Podle typu události se jedná o jedno z dat: účinnost rozhodnutí o úpadku (A), předložení konečné zprávy (B), datum úmrtí (I), zánik právnické osoby bez likvidace (J), vstup právnické osoby do likvidace (K), zpracování návrhu na použití likvidačního zůstatku právnické osoby (L), zánik povinnosti srážet daň před uplynutím kalendářního roku (M), skončení řízení o pozůstalosti (N), předložení řádné zprávy o zpeněžování majetku likvidační podstaty (O).&lt;br /&gt;Do Vyúčtování podávaných za část zdaňovacího období se zahrnuje povinnost za celé kalendářní měsíce dané části zdaňovacího období (kalendářního roku) – platí pro kódy A, B, J, K, L, N, O, a to bez ohledu na lhůtu pro odvod sražené daně ve vztahu ke dni úkonu či skutečnosti, která zakládá povinnost podat Vyúčtování. &lt;strong&gt;Pokud je však oprávněný subjekt k podání Vyúčtování schopen uvést celkovou daňovou povinnost ke dni (tzn. jeho daňová povinnost je konečná), není nutné dodržet výše uvedené pravidlo ve vztahu k celému zálohovému období – platí pro kódy J, L, N, O. U kódu M a I se jedná o podání ke dni.&lt;/strong&gt;&lt;br /&gt;&lt;br /&gt;do 2013&lt;br /&gt;Uveďte datum vztahující se k údaji na řádku 01c. Podle typu události se jedná o jedno z dat: účinnost rozhodnutí o úpadku (A, G), předložení konečné zprávy (B, G), podání návrhu na zrušení konkursu (C, G), zrušení konkursu (D, G), splnění jiného způsobu řešení úpadku (E, G), přechod oprávnění nakládat s majetkem náležejícím do majetkové podstaty z insolvenčního správce na daňový subjekt a opačně (F, G), datum úmrtí (I), zánik právnické osoby bez likvidace včetně právnické osoby při přeměně obchodní společnosti (J), vstup právnické osoby do likvidace (K), zpracování návrhu na rozdělení likvidačního zůstatku právnické osoby (L), zánik povinnosti srážet zálohu na daň před uplynutím kalendářního roku (M).&lt;br /&gt;&lt;br /&gt;&lt;strong&gt;Upozornění pro části zdaňovacího období 2013:&lt;/strong&gt;&lt;br /&gt;Do Vyúčtování podávaných za část zdaňovacího období se zahrnuje povinnost za celé kalendářní měsíce dané části zdaňovacího období (kalendářního roku), a to bez ohledu na lhůtu pro odvod sražené daně ve vztahu ke dni úkonu či skutečnosti, která zakládá povinnost podat Vyúčtování.&lt;br /&gt;&lt;br /&gt;&lt;strong&gt;Upozornění pro části zdaňovacího období 2012:&lt;/strong&gt;&lt;br /&gt;Do Vyúčtování podávaných za část zdaňovacího období 2012 se zahrnuje daňová povinnost pouze za ty celé kalendářní měsíce dané části zdaňovacího období (roku), za které již podle zákona uplynula lhůta pro odvod daně a konec této lhůty předchází den, uvedený pod 01d (tj. den úkonu či skutečnosti zakládající povinnost podání Vyúčtování, v tiskopisu uvedeno pod písmeny A–F a J–L).&lt;br /&gt;&lt;br /&gt;&lt;strong&gt;Upozornění pro části zdaňovacího období 2011:&lt;/strong&gt;&lt;br /&gt;Do Vyúčtování podávaných za část zdaňovacího období se zahrnuje daňová povinnost pouze za ty celé kalendářní měsíce dané části zdaňovacího období (roku), za které již podle zákona uplynula lhůta pro odvod daně a konec této lhůty předchází den, uvedený pod 01d (tj. den úkonu či skutečnosti zakládající povinnost podání Vyúčtování, v tiskopisu uvedeno pod písmeny A–F a J-L).&lt;br /&gt;&lt;br /&gt;Položka obsahuje kritickou kontrolu: u kódů rozlišení A-F musí být měsíc z data o 2 vyšší než měsíc z data konce zdaňovacího období.</xs:documentation>
                        </xs:annotation>
                      </xs:attribute>
                      <xs:attribute name="zdobd_do" type="dateInMultiFormat" use="required">
                        <xs:annotation>
                          <xs:documentation>Vyplňte konec zdaňovacího období.&lt;br /&gt;Položka obsahuje kritické kontroly: Datum musí být větší nebo rovno datumu počátku zdaňovacího období, rok musí být shodný s rokem data počátku zdaňovacího období; musí být menší nebo rovno aktuálnímu datu; Je kontrolována přípustnost kombinace kódu rozlišení (k_rozl) a roku konce zdaň. období. Přípustné kombinace jsou:&lt;br /&gt;A: 2010, 2011, 2012, 2013, 2014, 2015&lt;br /&gt;B: 2010, 2011, 2012, 2013, 2014, 2015&lt;br /&gt;C: 2010, 2011, 2012, 2013&lt;br /&gt;D: 2010, 2011, 2012, 2013&lt;br /&gt;E: 2010, 2011, 2012, 2013&lt;br /&gt;F: 2010, 2011, 2012, 2013&lt;br /&gt;GA: 2010, 2011, 2012, 2013, 2014&lt;br /&gt;GB: 2010, 2011, 2012, 2013, 2014&lt;br /&gt;GC: 2010, 2011, 2012&lt;br /&gt;GD: 2010, 2011, 2012&lt;br /&gt;GE: 2010, 2011, 2012&lt;br /&gt;GF: 2010, 2011, 2012&lt;br /&gt;GI: 2013, 2014&lt;br /&gt;GJ: 2013, 2014&lt;br /&gt;GK: 2013, 2014&lt;br /&gt;GL: 2013, 2014&lt;br /&gt;GM: 2013, 2014&lt;br /&gt;GN: 2013, 2014&lt;br /&gt;GO: 2013, 2014&lt;br /&gt;H: 2010, 2011, 2012, 2013, 2014, 2015&lt;br /&gt;I: 2010, 2011, 2012, 2013, 2014, 2015&lt;br /&gt;J: 2010, 2011, 2012, 2013, 2014, 2015&lt;br /&gt;K: 2010, 2011, 2012, 2013, 2014, 2015&lt;br /&gt;L: 2010, 2011, 2012, 2013, 2014, 2015&lt;br /&gt;M: 2010, 2011, 2012, 2013, 2014, 2015&lt;br /&gt;N: 2014, 2015&lt;br /&gt;O: 2014, 2015&lt;br /&gt;(nevyplněný): 2010, 2011, 2012, 2013, 2014</xs:documentation>
                        </xs:annotation>
                      </xs:attribute>
                    </xs:complexType>
                  </xs:element>
                  <xs:element maxOccurs="1" minOccurs="1" name="VetaP">
                    <xs:complexType>
                      <xs:attribute name="sest_titul" use="optional">
                        <xs:annotation>
                          <xs:documentation>Titul osoby, která sestavila Vyúčtování.</xs:documentation>
                        </xs:annotation>
                        <xs:simpleType>
                          <xs:restriction base="xs:string">
                            <xs:minLength value="0"/>
                            <xs:maxLength value="10"/>
                          </xs:restriction>
                        </xs:simpleType>
                      </xs:attribute>
                      <xs:attribute name="sest_prijmeni" use="optional">
                        <xs:annotation>
                          <xs:documentation>Příjmení osoby, která sestavila Vyúčtování. </xs:documentation>
                        </xs:annotation>
                        <xs:simpleType>
                          <xs:restriction base="xs:string">
                            <xs:minLength value="0"/>
                            <xs:maxLength value="36"/>
                          </xs:restriction>
                        </xs:simpleType>
                      </xs:attribute>
                      <xs:attribute name="opr_prijmeni" use="optional">
                        <xs:annotation>
                          <xs:documentation>Uveďte příjmení oprávněné osoby. Tyto údaje budou vyplňovány pouze v případech, kdy je Vyúčtování (vztahuje se i na přílohy Vyúčtování) podáváno právnickou osobou, včetně případů kdy je právnická osoba v postavení zástupce daňového subjektu, za nějž zpracovává a podává Vyúčtování (vztahuje se i na přílohy Vyúčtování).</xs:documentation>
                        </xs:annotation>
                        <xs:simpleType>
                          <xs:restriction base="xs:string">
                            <xs:minLength value="0"/>
                            <xs:maxLength value="36"/>
                          </xs:restriction>
                        </xs:simpleType>
                      </xs:attribute>
                      <xs:attribute name="dic" use="required">
                        <xs:annotation>
                          <xs:documentation>Vyplňte přidělené Daňové identifikační číslo podle osvědčení o registraci k daním (DIČ).</xs:documentation>
                        </xs:annotation>
                        <xs:simpleType>
                          <xs:restriction base="xs:string">
                            <xs:pattern value="[0-9]{1,10}"/>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sest_jmeno" use="optional">
                        <xs:annotation>
                          <xs:documentation>Jméno osoby, která sestavila Vyúčtování. </xs:documentation>
                        </xs:annotation>
                        <xs:simpleType>
                          <xs:restriction base="xs:string">
                            <xs:minLength value="0"/>
                            <xs:maxLength value="20"/>
                          </xs:restriction>
                        </xs:simpleType>
                      </xs:attribute>
                      <xs:attribute name="sest_email" use="optional">
                        <xs:annotation>
                          <xs:documentation>E-mailová adresa osoby, která sestavila Vyúčtování.</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opr_postaveni" use="optional">
                        <xs:annotation>
                          <xs:documentation>Uveďte vztah k právnické osobě. Tyto údaje budou vyplňovány pouze v případech, kdy je Vyúčtování (vztahuje se i na přílohy Vyúčtování) podáváno právnickou osobou, včetně případů kdy je právnická osoba v postavení zástupce daňového subjektu, za nějž zpracovává a podává Vyúčtování (vztahuje se i na přílohy Vyúčtování).</xs:documentation>
                        </xs:annotation>
                        <xs:simpleType>
                          <xs:restriction base="xs:string">
                            <xs:minLength value="0"/>
                            <xs:maxLength value="40"/>
                          </xs:restriction>
                        </xs:simpleType>
                      </xs:attribute>
                      <xs:attribute name="sest_telef" use="optional">
                        <xs:annotation>
                          <xs:documentation>Telefon osoby, která sestavila Vyúčtování. </xs:documentation>
                        </xs:annotation>
                        <xs:simpleType>
                          <xs:restriction base="xs:string">
                            <xs:minLength value="0"/>
                            <xs:maxLength value="14"/>
                          </xs:restriction>
                        </xs:simpleType>
                      </xs:attribute>
                      <xs:attribute name="opr_jmeno" use="optional">
                        <xs:annotation>
                          <xs:documentation>Uveďte jméno oprávněné osoby. Tyto údaje budou vyplňovány pouze v případech, kdy je Vyúčtování (vztahuje se i na přílohy Vyúčtování) podáváno právnickou osobou, včetně případů kdy je právnická osoba v postavení zástupce daňového subjektu, za nějž zpracovává a podává Vyúčtování (vztahuje se i na přílohy Vyúčtování).</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c_obce" use="optional">
                        <xs:annotation>
                          <xs:documentation>místa pobytu nebo sídla daňového subjektu, dle číselníku obcí.&lt;br&gt;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typ_ds" use="required">
                        <xs:annotation>
                          <xs:documentation>zvolte typ subjektu, pro který je vyúčtování vyplňováno. &lt;ul&gt;&lt;li&gt;F - fyzické osoby (živnost)&lt;/li&gt;&lt;li&gt;P - právnické osoby (s.r.o., a.s., v.o.s, …)&lt;/li&gt;&lt;li&gt;L - Plátcova pokladna&lt;/li&gt;</xs:documentation>
                        </xs:annotation>
                        <xs:simpleType>
                          <xs:restriction base="xs:string">
                            <xs:minLength value="0"/>
                            <xs:maxLength value="1"/>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complexType>
                  </xs:element>
                  <xs:element maxOccurs="unbounded" minOccurs="0" name="VetaR">
                    <xs:complexType>
                      <xs:attribute name="kod_sekce" use="optional">
                        <xs:annotation>
                          <xs:documentation>Označení oddílu, ke kterému se příloha vztahuje:&lt;BR /&gt;O - obecná textová příloha.&lt;BR /&gt;D - důvody pro podání dodatečného vyúčtování</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simpleType>
                          <xs:restriction base="xs:decimal">
                            <xs:totalDigits value="4"/>
                            <xs:fractionDigits value="0"/>
                          </xs:restriction>
                        </xs:simpleType>
                      </xs:attribute>
                    </xs:complexType>
                  </xs:element>
                  <xs:element maxOccurs="unbounded" minOccurs="0" name="VetaO">
                    <xs:complexType>
                      <xs:attribute name="kc_dpsi04" use="optional">
                        <xs:annotation>
                          <xs:documentation>od 2013&lt;br /&gt;zůstává neobsazen (tzn. nevyplňuje se) z důvodu, že od počátku zdaňovacího období 2013 se veškeré opravy předcházejících zdaňovacích období řeší pouze prostřednictvím dodatečných vyúčtování k příslušnému zdaňovacímu období.&lt;br /&gt;&lt;br /&gt;2012&lt;br /&gt;uveďte dodatečně odvedenou daň za období 2009. Opravy podle § 38d odst. 8 zákona z důvodu nesprávně sražené daně (dodatečná oprava) zdaňovacího období 2010 a 2011 se řeší formou dodatečného Vyúčtování ke zdaňovacímu období 2010 příp. 2011.&lt;br /&gt;&lt;br /&gt;2011&lt;br /&gt;uveďte dodatečně odvedenou daň za období 2008 a 2009. Opravy podle § 38d odst. 8 zákona z důvodu nesprávně sražené daně (dodatečná oprava) zdaňovacího období 2010 se řeší formou dodatečného Vyúčtování ke zdaňovacímu období 2010.&lt;br /&gt;&lt;br /&gt;2010&lt;br /&gt;Uveďte částku daně z příjmů ze závislé činnosti a z funkčních požitků, která byla v příslušném měsíci dodatečně sražena podle § 38d odst. 8 zákona a týká se předchozího období. Informace o všech provedených opravách je nutné předepsaným způsobem uvést v příloze.&lt;br /&gt;&lt;br /&gt;Položka obsahuje kritické kontroly: hodnota nesmí být záporná, hodnota nesmí být pro Vyúčtování daně z příjmů právnických osob vyplněna, nesmí být zadána hodnota v měsíci mimo zdaňovací období.</xs:documentation>
                        </xs:annotation>
                        <xs:simpleType>
                          <xs:restriction base="xs:decimal">
                            <xs:totalDigits value="14"/>
                            <xs:fractionDigits value="2"/>
                          </xs:restriction>
                        </xs:simpleType>
                      </xs:attribute>
                      <xs:attribute name="kc_dpsi07" use="optional">
                        <xs:annotation>
                          <xs:documentation>Nepovinná hodnota, slouží pro snadnější výpočet sloupce 8a (viz § 234 odst. 2 daňového řádu).&lt;br /&gt;Položka obsahuje kritickou kontrolu: nesmí být zadána hodnota v měsíci mimo zdaňovací období.</xs:documentation>
                        </xs:annotation>
                        <xs:simpleType>
                          <xs:restriction base="xs:decimal">
                            <xs:totalDigits value="14"/>
                            <xs:fractionDigits value="2"/>
                          </xs:restriction>
                        </xs:simpleType>
                      </xs:attribute>
                      <xs:attribute name="kc_dpsi08a" use="optional">
                        <xs:annotation>
                          <xs:documentation>od 2012&lt;br /&gt;uveďte částku vypočtenou dle údajů v tiskopisu. &lt;strong&gt;Do vypočtené částky neuvádějte částky, které Vám za vykazované zdaňovací období již byly správcem daně předepsány k přímé úhradě (viz sloupec 7).&lt;/strong&gt;&lt;br /&gt;&lt;br /&gt;2011&lt;br /&gt;uveďte částku vypočtenou dle údajů v tiskopisu. &lt;strong&gt;Do vypočtené částky neuvádějte částky, které Vám za uvedené zdaňovací období (2011) již byly správcem daně předepsány k přímé úhradě (viz sloupec 7).&lt;/strong&gt;&lt;br /&gt;&lt;br /&gt;2010&lt;br /&gt;uveďte částku vypočtenou dle údajů v tiskopisu. &lt;strong&gt;Do vypočtené částky neuvádějte částky, které Vám za uvedené zdaňovací období (příp. vykazovanou část zdaňovacího období) již byly správcem daně předepsány k přímému placení (viz sloupec 7).&lt;/strong&gt;&lt;br /&gt;&lt;br /&gt;Položka obsahuje kritickou kontrolu: nesmí být zadána hodnota v měsíci mimo zdaňovací období.</xs:documentation>
                        </xs:annotation>
                        <xs:simpleType>
                          <xs:restriction base="xs:decimal">
                            <xs:totalDigits value="14"/>
                            <xs:fractionDigits value="2"/>
                          </xs:restriction>
                        </xs:simpleType>
                      </xs:attribute>
                      <xs:attribute name="kc_dpsi02" use="optional">
                        <xs:annotation>
                          <xs:documentation>Uveďte částku daně, která byla v měsíci sražena.&lt;br /&gt;Položka obsahuje kritické kontroly: hodnota nesmí být záporná, nesmí být zadána hodnota v měsíci mimo zdaňovací období.</xs:documentation>
                        </xs:annotation>
                        <xs:simpleType>
                          <xs:restriction base="xs:decimal">
                            <xs:totalDigits value="14"/>
                            <xs:fractionDigits value="2"/>
                          </xs:restriction>
                        </xs:simpleType>
                      </xs:attribute>
                      <xs:attribute name="cj_dpsi07" use="optional">
                        <xs:annotation>
                          <xs:documentation>uveďte čj. rozhodnutí (platebního výměru), kterým Vám správce daně předepsal dlužné částky za vykazované zdaňovací období k přímé úhradě (viz popis u sloupce 1).</xs:documentation>
                        </xs:annotation>
                        <xs:simpleType>
                          <xs:restriction base="xs:string">
                            <xs:minLength value="0"/>
                            <xs:maxLength value="30"/>
                          </xs:restriction>
                        </xs:simpleType>
                      </xs:attribute>
                      <xs:attribute name="kc_dpsi09" use="optional">
                        <xs:annotation>
                          <xs:documentation>Uveďte rozdíl (značeno +/–) mezi původně vyúčtovanou a dodatečně vyúčtovanou částkou. Kladná částka znamená, že bylo původně vyúčtováno méně, tzn. zbývá doplatit, záporná částka znamená, že bylo původně vyúčtováno více. Vyplňuje se pouze u dodatečného Vyúčtování (&lt;strong&gt;poprvé lze podat za zdaňovací období 2010&lt;/strong&gt;). Další informace k vyplnění dodatečného Vyúčtování jsou uvedeny pod 01a.&lt;br /&gt;Položka obsahuje kritické kontroly: u dodatečného Vyúčtování musí být zadána nenulová hodnota, nesmí být zadána hodnota v měsíci mimo zdaňovací období.</xs:documentation>
                        </xs:annotation>
                        <xs:simpleType>
                          <xs:restriction base="xs:decimal">
                            <xs:totalDigits value="14"/>
                            <xs:fractionDigits value="2"/>
                          </xs:restriction>
                        </xs:simpleType>
                      </xs:attribute>
                      <xs:attribute name="kc_dpsi01" use="optional">
                        <xs:annotation>
                          <xs:documentation>od 2014&lt;br /&gt;uveďte celkovou částku daňové povinnosti, která měla být v souladu s ustanovením § 38d odstavců 1, 2 a 8 zákona &lt;strong&gt;v příslušném měsíci sražena&lt;/strong&gt;, a to bez ohledu na skutečnost, zda Vám již byla správcem daně předepsána k přímé úhradě. Čj. případného rozhodnutí (platebního výměru) uveďte ve sloupci 7. Součástí celkové částky ve sloupci 1 může být dodatečně opravená daň z příjmů ze závislé činnosti jen, týká-li se období, za které je podáváno Vyúčtování.&lt;br /&gt;&lt;br /&gt;2011, 2012, 2013&lt;br /&gt;Uveďte celkovou částku daňové povinnosti, která měla být v souladu s ustanovením § 38d odstavců 1, 2 a 8 zákona &lt;strong&gt;v příslušném měsíci sražena&lt;/strong&gt;, a to bez ohledu na skutečnost, zda Vám již byla správcem daně předepsána k přímé úhradě. Čj. případného rozhodnutí (platebního výměru) uveďte ve sloupci 7. Součástí celkové částky ve sloupci 1 může být dodatečně opravená daň z příjmů ze závislé činnosti a z funkčních požitků jen, týká-li se období, za které je podáváno Vyúčtování.&lt;br /&gt;&lt;br /&gt;2010&lt;br /&gt;Uveďte celkovou částku daňové povinnosti, která měla být v souladu s ustanovením § 38d odstavců 1, 2 a 8 zákona &lt;strong&gt;v příslušném měsíci sražena&lt;/strong&gt;, a to bez ohledu na skutečnost, zda Vám již byla správcem daně předepsána k přímému placení. Čj. případného rozhodnutí (platebního výměru) uveďte ve sloupci 7. Součástí celkové částky ve sloupci 1 může být dodatečně sražená daň z příjmů ze závislé činnosti a z funkčních požitků jen, týká-li se období, za které je podáváno Vyúčtování. Dodatečně sražená daň za předchozí období se uvede ve sloupci 4.&lt;br /&gt;&lt;br /&gt;Položka obsahuje kritické kontroly: hodnota nesmí být záporná, nesmí být zadána hodnota v měsíci mimo zdaňovací období.</xs:documentation>
                        </xs:annotation>
                        <xs:simpleType>
                          <xs:restriction base="xs:decimal">
                            <xs:totalDigits value="14"/>
                            <xs:fractionDigits value="2"/>
                          </xs:restriction>
                        </xs:simpleType>
                      </xs:attribute>
                      <xs:attribute name="mesic" use="required">
                        <xs:annotation>
                          <xs:documentation>Vyplňte číslo kalendářního měsíce.&lt;br /&gt;Položka obsahuje kritickou kontrolu: musí být zadáno celé číslo v intervalu 1 až 12.</xs:documentation>
                        </xs:annotation>
                        <xs:simpleType>
                          <xs:restriction base="xs:decimal">
                            <xs:totalDigits value="2"/>
                            <xs:fractionDigits value="0"/>
                          </xs:restriction>
                        </xs:simpleType>
                      </xs:attribute>
                      <xs:attribute name="kc_dpsi08" use="optional">
                        <xs:annotation>
                          <xs:documentation>od 2013&lt;br /&gt;neobsazeno&lt;br /&gt;&lt;br /&gt;do 2012&lt;br /&gt;Uveďte částku vypočtenou dle údajů v tiskopisu. Hodnota může být i záporná.&lt;/strong&gt;&lt;br /&gt;&lt;br /&gt;Položka obsahuje kritickou kontrolu: nesmí být zadána hodnota v měsíci mimo zdaňovací období.</xs:documentation>
                        </xs:annotation>
                        <xs:simpleType>
                          <xs:restriction base="xs:decimal">
                            <xs:totalDigits value="14"/>
                            <xs:fractionDigits value="2"/>
                          </xs:restriction>
                        </xs:simpleType>
                      </xs:attribute>
                      <xs:attribute name="kc_dpsi05" use="optional">
                        <xs:annotation>
                          <xs:documentation>od 2013&lt;br /&gt;zůstává neobsazen (tzn. nevyplňuje se) z důvodu, že od počátku zdaňovacího období 2013 se veškeré opravy předcházejících zdaňovacích období řeší pouze prostřednictvím dodatečných vyúčtování k příslušnému zdaňovacímu období.&lt;br /&gt;&lt;br /&gt;2012&lt;br /&gt;uveďte celkovou částku vrácených přeplatků daně z příjmů fyzických osob ze závislé činnosti a z funkčních požitků (podle ust. § 38d odst. 8 zákona), jen pokud přeplatky vznikly v důsledku nesprávně vyšší sražené daně ve zdaňovacím období 2009. Pokud přeplatek na dani vznikl z důsledku nesprávně vyšší sražené daně ve zdaňovacím období 2010 a 2011, řeší se formou dodatečného Vyúčtování ke zdaňovacímu období 2010 příp. 2011. O vrácené přeplatky, vzniklé z titulu nesprávně vyšší sražené daně v období, za které je podáváno Vyúčtování, by měla být snížena částka ve sloupci 1. Informace o všech provedených opravách je nutné předepsaným způsobem uvést v příloze.&lt;br /&gt;&lt;br /&gt;2011&lt;br /&gt;uveďte celkovou částku vrácených přeplatků daně z příjmů fyzických osob ze závislé činnosti a z funkčních požitků (podle ust. § 38d odst. 8 zákona), jen pokud přeplatky vznikly v důsledku nesprávně vyšší sražené daně ve zdaňovacím období 2008 a 2009. Pokud přeplatek na dani vznikl z důsledku nesprávně vyšší sražené daně ve zdaňovacím období 2010, řeší se formou dodatečného Vyúčtování ke zdaňovacímu období 2010. O vrácené přeplatky, vzniklé z titulu nesprávně vyšší sražené daně v období, za které je podáváno Vyúčtování, by měla být snížena částka ve sloupci 1. Informace o všech provedených opravách je nutné předepsaným způsobem uvést v příloze.&lt;br /&gt;&lt;br /&gt;2010&lt;br /&gt;Uveďte celkovou částku vrácených přeplatků daně z příjmů fyzických osob ze závislé činnosti a z funkčních požitků (podle ust. § 38d odst. 8 zákona), jen pokud přeplatky vznikly v důsledku nesprávně vyšší sražené daně v předcházejících obdobích. O vrácené přeplatky, vzniklé z titulu nesprávně vyšší sražené daně v období, za které je podáváno Vyúčtování, by měla být snížena částka ve sloupci 1. Informace o všech provedených opravách je nutné předepsaným způsobem uvést v příloze.&lt;br /&gt;&lt;br /&gt;Položka obsahuje kritické kontroly: hodnota nesmí být záporná, hodnota nesmí být pro Vyúčtování daně z příjmů právnických osob vyplněna, nesmí být zadána hodnota v měsíci mimo zdaňovací období.</xs:documentation>
                        </xs:annotation>
                        <xs:simpleType>
                          <xs:restriction base="xs:decimal">
                            <xs:totalDigits value="14"/>
                            <xs:fractionDigits value="2"/>
                          </xs:restriction>
                        </xs:simpleType>
                      </xs:attribute>
                      <xs:attribute name="kc_dpsi06" use="optional">
                        <xs:annotation>
                          <xs:documentation>od 2014&lt;br /&gt;uveďte částku daňové povinnosti, obsaženou v částce daně ze sloupce 1, kterou nelze u poplatníka považovat za splněnou z důvodu dodatečného podpisu prohlášení k dani (§ 38d odst. 4 písm. a), § 38k zákona).&lt;br /&gt;&lt;br /&gt;2011, 2012, 2013&lt;br /&gt;uveďte částku daňové povinnosti, obsaženou v částce daně ze sloupce 1, kterou nelze u poplatníka považovat za splněnou z důvodu dodatečného podpisu prohlášení k dani (§ 38d odst. 4 písm. a), § 38k zákona).&lt;br /&gt;&lt;br /&gt;2010&lt;br /&gt;uveďte částku daňové povinnosti, obsaženou v částce daně ze sloupce 1, kterou nelze u poplatníka považovat za splněnou z důvodu dodatečného podpisu prohlášení k dani (§ 38d odst. 4 písm. a), § 38k zákona). Jedná se o částku daně, která byla původně před podpisem prohlášení k dani poplatníka sražena v souladu s § 38d odst. 1 zákona a dodatečným podpisem poplatníkova prohlášení k dani &lt;strong&gt;je na ni pohlíženo jako na zálohu na daň z příjmů fyzických osob ze závislé činnosti a z funkčních požitků.&lt;/strong&gt;&lt;br /&gt;S touto částkou bude správce daně nakládat v souladu s ustanovením § 153 a 154 daňového řádu.&lt;br /&gt;&lt;br /&gt;Položka obsahuje kritické kontroly: hodnota nesmí být záporná, hodnota nesmí být pro Vyúčtování daně z příjmů právnických osob vyplněna, nesmí být zadána hodnota v měsíci mimo zdaňovací období.</xs:documentation>
                        </xs:annotation>
                        <xs:simpleType>
                          <xs:restriction base="xs:decimal">
                            <xs:totalDigits value="14"/>
                            <xs:fractionDigits value="2"/>
                          </xs:restriction>
                        </xs:simpleType>
                      </xs:attribute>
                      <xs:attribute name="kc_dpsi03" use="optional">
                        <xs:annotation>
                          <xs:documentation>Uveďte částku daně (z celkové částky ve sloupci 1), která měla být odvedena nejpozději do termínu pro podání daňového přiznání v průběhu zdaňovacího období (podle § 38d odst. 3 věty druhé zákona), spadá-li tento termín do období, za které je předkládáno Vyúčtování.&lt;br /&gt;Položka obsahuje kritické kontroly: hodnota nesmí být záporná, nesmí být zadána hodnota v měsíci mimo zdaňovací období.</xs:documentation>
                        </xs:annotation>
                        <xs:simpleType>
                          <xs:restriction base="xs:decimal">
                            <xs:totalDigits value="14"/>
                            <xs:fractionDigits value="2"/>
                          </xs:restriction>
                        </xs:simpleType>
                      </xs:attribute>
                      <xs:attribute name="kc_dpsi10" use="optional">
                        <xs:annotation>
                          <xs:documentation>od 2011&lt;br /&gt;Uveďte úhrn částek skutečně odvedených za uvedené zdaňovací období na účet finančního úřadu, včetně částek, které Vám byly správcem daně předepsány k přímé úhradě ve vykazovaném zdaňovacím období. Neuvádějte částky, které jste odvedli na základě rozhodnutí správce daně (platební výměr) za minulá zdaňovací období.&lt;br /&gt;&lt;br /&gt;2010&lt;br /&gt;Uveďte úhrn částek skutečně odvedených za uvedené zdaňovací období na účet finančního úřadu, včetně částek, které Vám byly správcem daně předepsány k přímému placení ve vykazovaném zdaňovacím období. Neuvádějte částky, které jste odvedli na základě rozhodnutí správce daně (platební výměr) za minulá zdaňovací období.&lt;br /&gt;&lt;br /&gt;Položka obsahuje kritickou kontrolu: nesmí být zadána hodnota v měsíci mimo zdaňovací období.</xs:documentation>
                        </xs:annotation>
                        <xs:simpleType>
                          <xs:restriction base="xs:decimal">
                            <xs:totalDigits value="14"/>
                            <xs:fractionDigits value="2"/>
                          </xs:restriction>
                        </xs:simpleType>
                      </xs:attribute>
                    </xs:complexType>
                  </xs:element>
                  <xs:element maxOccurs="1" minOccurs="0" name="VetaS">
                    <xs:complexType>
                      <xs:attribute name="s_kc_dpsi03" use="optional">
                        <xs:annotation>
                          <xs:documentation>Uveďte součet sloupce 3.</xs:documentation>
                        </xs:annotation>
                        <xs:simpleType>
                          <xs:restriction base="xs:decimal">
                            <xs:totalDigits value="14"/>
                            <xs:fractionDigits value="2"/>
                          </xs:restriction>
                        </xs:simpleType>
                      </xs:attribute>
                      <xs:attribute name="s_kc_dpsi07" use="optional">
                        <xs:annotation>
                          <xs:documentation>Uveďte součet sloupce 7.</xs:documentation>
                        </xs:annotation>
                        <xs:simpleType>
                          <xs:restriction base="xs:decimal">
                            <xs:totalDigits value="14"/>
                            <xs:fractionDigits value="2"/>
                          </xs:restriction>
                        </xs:simpleType>
                      </xs:attribute>
                      <xs:attribute name="s_kc_dpsi01" use="optional">
                        <xs:annotation>
                          <xs:documentation>Uveďte součet sloupce 1.</xs:documentation>
                        </xs:annotation>
                        <xs:simpleType>
                          <xs:restriction base="xs:decimal">
                            <xs:totalDigits value="14"/>
                            <xs:fractionDigits value="2"/>
                          </xs:restriction>
                        </xs:simpleType>
                      </xs:attribute>
                      <xs:attribute name="s_kc_dpsi10" use="optional">
                        <xs:annotation>
                          <xs:documentation>Uveďte součet sloupce 10.</xs:documentation>
                        </xs:annotation>
                        <xs:simpleType>
                          <xs:restriction base="xs:decimal">
                            <xs:totalDigits value="14"/>
                            <xs:fractionDigits value="2"/>
                          </xs:restriction>
                        </xs:simpleType>
                      </xs:attribute>
                      <xs:attribute name="s_kc_dpsi09" use="optional">
                        <xs:annotation>
                          <xs:documentation>Uveďte součet sloupce 9.</xs:documentation>
                        </xs:annotation>
                        <xs:simpleType>
                          <xs:restriction base="xs:decimal">
                            <xs:totalDigits value="14"/>
                            <xs:fractionDigits value="2"/>
                          </xs:restriction>
                        </xs:simpleType>
                      </xs:attribute>
                      <xs:attribute name="s_kc_dpsi06" use="optional">
                        <xs:annotation>
                          <xs:documentation>Uveďte součet sloupce 6.</xs:documentation>
                        </xs:annotation>
                        <xs:simpleType>
                          <xs:restriction base="xs:decimal">
                            <xs:totalDigits value="14"/>
                            <xs:fractionDigits value="2"/>
                          </xs:restriction>
                        </xs:simpleType>
                      </xs:attribute>
                      <xs:attribute name="s_kc_dpsi02" use="optional">
                        <xs:annotation>
                          <xs:documentation>Uveďte součet sloupce 2.</xs:documentation>
                        </xs:annotation>
                        <xs:simpleType>
                          <xs:restriction base="xs:decimal">
                            <xs:totalDigits value="14"/>
                            <xs:fractionDigits value="2"/>
                          </xs:restriction>
                        </xs:simpleType>
                      </xs:attribute>
                      <xs:attribute name="s_kc_dpsi04" use="optional">
                        <xs:annotation>
                          <xs:documentation>Uveďte součet sloupce 4.</xs:documentation>
                        </xs:annotation>
                        <xs:simpleType>
                          <xs:restriction base="xs:decimal">
                            <xs:totalDigits value="14"/>
                            <xs:fractionDigits value="2"/>
                          </xs:restriction>
                        </xs:simpleType>
                      </xs:attribute>
                      <xs:attribute name="s_kc_dpsi08" use="optional">
                        <xs:annotation>
                          <xs:documentation>Uveďte součet sloupce 8.</xs:documentation>
                        </xs:annotation>
                        <xs:simpleType>
                          <xs:restriction base="xs:decimal">
                            <xs:totalDigits value="14"/>
                            <xs:fractionDigits value="2"/>
                          </xs:restriction>
                        </xs:simpleType>
                      </xs:attribute>
                      <xs:attribute name="s_kc_dpsi08a" use="optional">
                        <xs:annotation>
                          <xs:documentation>Uveďte součet sloupce 8a.</xs:documentation>
                        </xs:annotation>
                        <xs:simpleType>
                          <xs:restriction base="xs:decimal">
                            <xs:totalDigits value="14"/>
                            <xs:fractionDigits value="2"/>
                          </xs:restriction>
                        </xs:simpleType>
                      </xs:attribute>
                      <xs:attribute name="s_kc_dpsi05" use="optional">
                        <xs:annotation>
                          <xs:documentation>Uveďte součet sloupce 5.</xs:documentation>
                        </xs:annotation>
                        <xs:simpleType>
                          <xs:restriction base="xs:decimal">
                            <xs:totalDigits value="14"/>
                            <xs:fractionDigits value="2"/>
                          </xs:restriction>
                        </xs:simpleType>
                      </xs:attribute>
                    </xs:complexType>
                  </xs:element>
                  <xs:element maxOccurs="unbounded" minOccurs="0" name="VetaA">
                    <xs:complexType>
                      <xs:attribute name="fu_pbu" use="optional">
                        <xs:annotation>
                          <xs:documentation>Uveďte předčíslí bankovního účtu, na který byla poukazována úhrada daňové povinnosti v období, za které předkládáte Vyúčtování, a to i v případě, že došlo k chybě při výběru bankovního účtu.&lt;br/&gt;&lt;br /&gt;&lt;strong&gt;Od ZO 2012 se položka nevyplňuje.&lt;/strong&gt;</xs:documentation>
                        </xs:annotation>
                        <xs:simpleType>
                          <xs:restriction base="xs:string">
                            <xs:minLength value="0"/>
                            <xs:maxLength value="6"/>
                          </xs:restriction>
                        </xs:simpleType>
                      </xs:attribute>
                      <xs:attribute name="fu_k_bank" use="optional">
                        <xs:annotation>
                          <xs:documentation>Uveďte kód banky bankovního účtu, na který byla poukazována úhrada daňové povinnosti v období, za které předkládáte Vyúčtování, a to i v případě, že došlo k chybě při výběru bankovního účtu.&lt;br/&gt;&lt;br /&gt;&lt;strong&gt;Od ZO 2012 se položka nevyplňuje.&lt;/strong&gt;</xs:documentation>
                        </xs:annotation>
                        <xs:simpleType>
                          <xs:restriction base="xs:string">
                            <xs:pattern value="[0-9]{1,4}"/>
                          </xs:restriction>
                        </xs:simpleType>
                      </xs:attribute>
                      <xs:attribute name="fu_c_komds" use="optional">
                        <xs:annotation>
                          <xs:documentation>Uveďte číslo bankovního účtu, na který byla poukazována úhrada daňové povinnosti v období, za které předkládáte Vyúčtování, a to i v případě, že došlo k chybě při výběru bankovního účtu.&lt;br/&gt;&lt;br /&gt;&lt;strong&gt;Od ZO 2012 se položka nevyplňuje.&lt;/strong&gt;</xs:documentation>
                        </xs:annotation>
                        <xs:simpleType>
                          <xs:restriction base="xs:string">
                            <xs:pattern value="[0-9]{1,10}"/>
                          </xs:restriction>
                        </xs:simpleType>
                      </xs:attribute>
                    </xs:complexType>
                  </xs:element>
                  <xs:element maxOccurs="unbounded" minOccurs="0" name="VetaB">
                    <xs:complexType>
                      <xs:attribute name="d_vracprepl" type="dateInMultiFormat" use="optional">
                        <xs:annotation>
                          <xs:documentation>Uveďte datum vrácení přeplatku nesprávně sražené vyšší daně poplatníkovi.&lt;br /&gt;Položka obsahuje kritickou kontrolu: je-li prázdné datum dodatečného sražení daně nesmí být datum vrácení přeplatku vyšší než dnešní datum.</xs:documentation>
                        </xs:annotation>
                      </xs:attribute>
                      <xs:attribute name="mesic_nespr" use="required">
                        <xs:annotation>
                          <xs:documentation>Uveďte měsíc sražení, v němž byla původně daň sražena chybně.</xs:documentation>
                        </xs:annotation>
                        <xs:simpleType>
                          <xs:restriction base="xs:decimal">
                            <xs:totalDigits value="2"/>
                            <xs:fractionDigits value="0"/>
                          </xs:restriction>
                        </xs:simpleType>
                      </xs:attribute>
                      <xs:attribute name="mesic_opr" use="required">
                        <xs:annotation>
                          <xs:documentation>od 2011&lt;br /&gt;Uveďte měsíc opravy podle § 38d zákona.&lt;br /&gt;&lt;br /&gt;2010&lt;br /&gt;Uveďte měsíc sražení, ve kterém byla provedena podle § 38d odst. 8 zákona dodatečná oprava srážky daně (daň byla dodatečně sražena, nebo byl poplatníkovi vrácen přeplatek nesprávně sražené vyšší daně).&lt;br /&gt;&lt;br /&gt;Položka obsahuje kritickou kontrolu: zadaná hodnota musí být celé číslo v itervalu 1 až 12.</xs:documentation>
                        </xs:annotation>
                        <xs:simpleType>
                          <xs:restriction base="xs:decimal">
                            <xs:totalDigits value="2"/>
                            <xs:fractionDigits value="0"/>
                          </xs:restriction>
                        </xs:simpleType>
                      </xs:attribute>
                      <xs:attribute name="rok_nespr" use="required">
                        <xs:annotation>
                          <xs:documentation>Uveďte rok sražení, v němž byla původně daň sražena chybně.&lt;br /&gt;Položka obsahuje kritickou kontrolu: pro vyúčtování daně z příjmů právnických osob nesmí být příloha k vyúčtování vyplněná.</xs:documentation>
                        </xs:annotation>
                        <xs:simpleType>
                          <xs:restriction base="xs:decimal">
                            <xs:totalDigits value="4"/>
                            <xs:fractionDigits value="0"/>
                          </xs:restriction>
                        </xs:simpleType>
                      </xs:attribute>
                      <xs:attribute name="kc_castka" use="required">
                        <xs:annotation>
                          <xs:documentation>Uveďte částku, která je rovna hodnotě provedené opravy. Se znaménkem minus uveďte částku vráceného přeplatku nesprávně sražené vyšší daně.&lt;br /&gt; Položka obsahuje kritickou kontrolu: zadaná hodnota nesmí být rovna 0.</xs:documentation>
                        </xs:annotation>
                        <xs:simpleType>
                          <xs:restriction base="xs:decimal">
                            <xs:totalDigits value="14"/>
                            <xs:fractionDigits value="2"/>
                          </xs:restriction>
                        </xs:simpleType>
                      </xs:attribute>
                      <xs:attribute name="rok_opr" use="optional">
                        <xs:annotation>
                          <xs:documentation>Uveďte rok opravy podle § 38d zákona. Zadaná hodnota nesmí být menší, než sloupec 1 (rok).</xs:documentation>
                        </xs:annotation>
                        <xs:simpleType>
                          <xs:restriction base="xs:decimal">
                            <xs:totalDigits value="4"/>
                            <xs:fractionDigits value="0"/>
                          </xs:restriction>
                        </xs:simpleType>
                      </xs:attribute>
                      <xs:attribute name="d_dodsraz" type="dateInMultiFormat" use="optional">
                        <xs:annotation>
                          <xs:documentation>Uveďte datum dodatečné srážky poplatníkovi.&lt;br /&gt;Položka obsahuje kritickou kontrolu: datum nesmí být větší než dnesní datum.</xs:documentation>
                        </xs:annotation>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1" Name="Pisemnost_Mapování" RootElement="Pisemnost" SchemaID="Schema1"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sharedStrings" Target="sharedStrings.xml" /><Relationship Id="rId12" Type="http://schemas.openxmlformats.org/officeDocument/2006/relationships/worksheet" Target="worksheets/sheet10.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externalLink" Target="externalLinks/externalLink2.xml" /><Relationship Id="rId14" Type="http://schemas.openxmlformats.org/officeDocument/2006/relationships/externalLink" Target="externalLinks/externalLink1.xml" /><Relationship Id="rId17" Type="http://schemas.openxmlformats.org/officeDocument/2006/relationships/calcChain" Target="calcChain.xml" /><Relationship Id="rId16"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47625</xdr:colOff>
      <xdr:row>0</xdr:row>
      <xdr:rowOff>85725</xdr:rowOff>
    </xdr:from>
    <xdr:to>
      <xdr:col>4</xdr:col>
      <xdr:colOff>590550</xdr:colOff>
      <xdr:row>5</xdr:row>
      <xdr:rowOff>152400</xdr:rowOff>
    </xdr:to>
    <xdr:pic>
      <xdr:nvPicPr>
        <xdr:cNvPr id="2" name="Picture 2" descr="LOGO_ASPEKT_dane_orez_www">
          <a:extLst>
            <a:ext uri="{FF2B5EF4-FFF2-40B4-BE49-F238E27FC236}">
              <a16:creationId xmlns:a16="http://schemas.microsoft.com/office/drawing/2014/main" id="{fda0e54c-a858-4969-aaee-fa5730f06c7e}"/>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47625"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268081</xdr:colOff>
      <xdr:row>31</xdr:row>
      <xdr:rowOff>17145</xdr:rowOff>
    </xdr:to>
    <xdr:pic>
      <xdr:nvPicPr>
        <xdr:cNvPr id="3" name="Obrázek 2">
          <a:extLst>
            <a:ext uri="{FF2B5EF4-FFF2-40B4-BE49-F238E27FC236}">
              <a16:creationId xmlns:a16="http://schemas.microsoft.com/office/drawing/2014/main" id="{add62594-2dd3-452a-969c-8faac86d41c5}"/>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7267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6841ec5c-9245-4663-8180-0d8a1b8a2df0}"/>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MZVL18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Data\PRIZNANI\DPH15xx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strana"/>
      <sheetName val="2strana"/>
      <sheetName val="4strana"/>
      <sheetName val="Příl1"/>
      <sheetName val="Příl2"/>
    </sheetNames>
    <sheetDataSet>
      <sheetData sheetId="0"/>
      <sheetData sheetId="1">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DPH1"/>
      <sheetName val="DPH2"/>
      <sheetName val="Kontrola"/>
      <sheetName val="Data pro XML"/>
      <sheetName val="Obory činnosti"/>
      <sheetName val="Finanční úřady"/>
    </sheetNames>
    <sheetDataSet>
      <sheetData sheetId="0"/>
      <sheetData sheetId="1"/>
      <sheetData sheetId="2"/>
      <sheetData sheetId="3"/>
      <sheetData sheetId="4"/>
      <sheetData sheetId="5"/>
      <sheetData sheetId="6"/>
      <sheetData sheetId="7">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8">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tables/table1.xml><?xml version="1.0" encoding="utf-8"?>
<table xmlns="http://schemas.openxmlformats.org/spreadsheetml/2006/main" id="47" name="Tabulka47" displayName="Tabulka47" ref="C51:E52" tableType="xml" insertRow="1" totalsRowShown="0">
  <autoFilter ref="C51:E52"/>
  <tableColumns count="3">
    <tableColumn id="1" uniqueName="kod_sekce" name="kod_sekce">
      <xmlColumnPr mapId="1" xpath="/Pisemnost/DPSVD2/VetaR/@kod_sekce" xmlDataType="string"/>
    </tableColumn>
    <tableColumn id="2" uniqueName="poradi" name="poradi">
      <xmlColumnPr mapId="1" xpath="/Pisemnost/DPSVD2/VetaR/@poradi" xmlDataType="decimal"/>
    </tableColumn>
    <tableColumn id="3" uniqueName="t_prilohy" name="t_prilohy">
      <xmlColumnPr mapId="1" xpath="/Pisemnost/DPSVD2/VetaR/@t_prilohy" xmlDataType="string"/>
    </tableColumn>
  </tableColumns>
  <tableStyleInfo name="TableStyleMedium2" showFirstColumn="0" showLastColumn="0" showRowStripes="1" showColumnStripes="0"/>
</table>
</file>

<file path=xl/tables/table2.xml><?xml version="1.0" encoding="utf-8"?>
<table xmlns="http://schemas.openxmlformats.org/spreadsheetml/2006/main" id="49" name="Tabulka49" displayName="Tabulka49" ref="H51:T63" tableType="xml" totalsRowShown="0">
  <autoFilter ref="H51:T63"/>
  <tableColumns count="13">
    <tableColumn id="1" uniqueName="cj_dpsi07" name="cj_dpsi07" dataDxfId="14">
      <calculatedColumnFormula>H38</calculatedColumnFormula>
      <xmlColumnPr mapId="1" xpath="/Pisemnost/DPSVD2/VetaO/@cj_dpsi07" xmlDataType="string"/>
    </tableColumn>
    <tableColumn id="2" uniqueName="kc_dpsi01" name="kc_dpsi01" dataDxfId="13">
      <calculatedColumnFormula>I38</calculatedColumnFormula>
      <xmlColumnPr mapId="1" xpath="/Pisemnost/DPSVD2/VetaO/@kc_dpsi01" xmlDataType="decimal"/>
    </tableColumn>
    <tableColumn id="3" uniqueName="kc_dpsi02" name="kc_dpsi02" dataDxfId="12">
      <calculatedColumnFormula>J38</calculatedColumnFormula>
      <xmlColumnPr mapId="1" xpath="/Pisemnost/DPSVD2/VetaO/@kc_dpsi02" xmlDataType="decimal"/>
    </tableColumn>
    <tableColumn id="4" uniqueName="kc_dpsi03" name="kc_dpsi03" dataDxfId="11">
      <calculatedColumnFormula>K38</calculatedColumnFormula>
      <xmlColumnPr mapId="1" xpath="/Pisemnost/DPSVD2/VetaO/@kc_dpsi03" xmlDataType="decimal"/>
    </tableColumn>
    <tableColumn id="5" uniqueName="kc_dpsi04" name="kc_dpsi04">
      <xmlColumnPr mapId="1" xpath="/Pisemnost/DPSVD2/VetaO/@kc_dpsi04" xmlDataType="decimal"/>
    </tableColumn>
    <tableColumn id="6" uniqueName="kc_dpsi05" name="kc_dpsi05">
      <xmlColumnPr mapId="1" xpath="/Pisemnost/DPSVD2/VetaO/@kc_dpsi05" xmlDataType="decimal"/>
    </tableColumn>
    <tableColumn id="7" uniqueName="kc_dpsi06" name="kc_dpsi06" dataDxfId="10">
      <calculatedColumnFormula>IF(N38&lt;&gt;0,N38,"")</calculatedColumnFormula>
      <xmlColumnPr mapId="1" xpath="/Pisemnost/DPSVD2/VetaO/@kc_dpsi06" xmlDataType="decimal"/>
    </tableColumn>
    <tableColumn id="8" uniqueName="kc_dpsi07" name="kc_dpsi07">
      <xmlColumnPr mapId="1" xpath="/Pisemnost/DPSVD2/VetaO/@kc_dpsi07" xmlDataType="decimal"/>
    </tableColumn>
    <tableColumn id="9" uniqueName="kc_dpsi08" name="kc_dpsi08">
      <xmlColumnPr mapId="1" xpath="/Pisemnost/DPSVD2/VetaO/@kc_dpsi08" xmlDataType="decimal"/>
    </tableColumn>
    <tableColumn id="10" uniqueName="kc_dpsi08a" name="kc_dpsi08a" dataDxfId="9">
      <calculatedColumnFormula>Q38</calculatedColumnFormula>
      <xmlColumnPr mapId="1" xpath="/Pisemnost/DPSVD2/VetaO/@kc_dpsi08a" xmlDataType="decimal"/>
    </tableColumn>
    <tableColumn id="11" uniqueName="kc_dpsi09" name="kc_dpsi09" dataDxfId="8">
      <calculatedColumnFormula>IF(OR($B$6="D",$B$6="E"),R38,"")</calculatedColumnFormula>
      <xmlColumnPr mapId="1" xpath="/Pisemnost/DPSVD2/VetaO/@kc_dpsi09" xmlDataType="decimal"/>
    </tableColumn>
    <tableColumn id="12" uniqueName="kc_dpsi10" name="kc_dpsi10" dataDxfId="7">
      <calculatedColumnFormula>S38</calculatedColumnFormula>
      <xmlColumnPr mapId="1" xpath="/Pisemnost/DPSVD2/VetaO/@kc_dpsi10" xmlDataType="decimal"/>
    </tableColumn>
    <tableColumn id="13" uniqueName="mesic" name="mesic">
      <xmlColumnPr mapId="1" xpath="/Pisemnost/DPSVD2/VetaO/@mesic" xmlDataType="decimal"/>
    </tableColumn>
  </tableColumns>
  <tableStyleInfo name="TableStyleMedium2" showFirstColumn="0" showLastColumn="0" showRowStripes="1" showColumnStripes="0"/>
</table>
</file>

<file path=xl/tables/table3.xml><?xml version="1.0" encoding="utf-8"?>
<table xmlns="http://schemas.openxmlformats.org/spreadsheetml/2006/main" id="63" name="Tabulka63" displayName="Tabulka63" ref="C68:E69" tableType="xml" insertRow="1" totalsRowShown="0">
  <autoFilter ref="C68:E69"/>
  <tableColumns count="3">
    <tableColumn id="1" uniqueName="fu_c_komds" name="fu_c_komds">
      <xmlColumnPr mapId="1" xpath="/Pisemnost/DPSVD2/VetaA/@fu_c_komds" xmlDataType="string"/>
    </tableColumn>
    <tableColumn id="2" uniqueName="fu_k_bank" name="fu_k_bank">
      <xmlColumnPr mapId="1" xpath="/Pisemnost/DPSVD2/VetaA/@fu_k_bank" xmlDataType="string"/>
    </tableColumn>
    <tableColumn id="3" uniqueName="fu_pbu" name="fu_pbu">
      <xmlColumnPr mapId="1" xpath="/Pisemnost/DPSVD2/VetaA/@fu_pbu" xmlDataType="string"/>
    </tableColumn>
  </tableColumns>
  <tableStyleInfo name="TableStyleMedium2" showFirstColumn="0" showLastColumn="0" showRowStripes="1" showColumnStripes="0"/>
</table>
</file>

<file path=xl/tables/table4.xml><?xml version="1.0" encoding="utf-8"?>
<table xmlns="http://schemas.openxmlformats.org/spreadsheetml/2006/main" id="65" name="Tabulka65" displayName="Tabulka65" ref="H68:N94" totalsRowShown="0">
  <autoFilter ref="H68:N94"/>
  <tableColumns count="7">
    <tableColumn id="1" name="d_dodsraz" dataDxfId="6">
      <calculatedColumnFormula>H97</calculatedColumnFormula>
    </tableColumn>
    <tableColumn id="2" name="d_vracprepl" dataDxfId="5">
      <calculatedColumnFormula>I97</calculatedColumnFormula>
    </tableColumn>
    <tableColumn id="3" name="kc_castka" dataDxfId="4">
      <calculatedColumnFormula>J97</calculatedColumnFormula>
    </tableColumn>
    <tableColumn id="4" name="mesic_nespr" dataDxfId="3">
      <calculatedColumnFormula>K97</calculatedColumnFormula>
    </tableColumn>
    <tableColumn id="5" name="rok_nespr" dataDxfId="2">
      <calculatedColumnFormula>L97</calculatedColumnFormula>
    </tableColumn>
    <tableColumn id="6" name="mesic_opr" dataDxfId="1">
      <calculatedColumnFormula>M97</calculatedColumnFormula>
    </tableColumn>
    <tableColumn id="7" name="rok_opr" dataDxfId="0">
      <calculatedColumnFormula>N97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67" name="Tabulka67" displayName="Tabulka67" ref="Q68:T69" tableType="xml" insertRow="1" totalsRowShown="0">
  <autoFilter ref="Q68:T69"/>
  <tableColumns count="4">
    <tableColumn id="1" uniqueName="cislo" name="cislo">
      <xmlColumnPr mapId="1" xpath="/Pisemnost/DPSVD2/Prilohy/ObecnaPriloha/@cislo" xmlDataType="decimal"/>
    </tableColumn>
    <tableColumn id="2" uniqueName="nazev" name="nazev">
      <xmlColumnPr mapId="1" xpath="/Pisemnost/DPSVD2/Prilohy/ObecnaPriloha/@nazev" xmlDataType="string"/>
    </tableColumn>
    <tableColumn id="3" uniqueName="jm_souboru" name="jm_souboru">
      <xmlColumnPr mapId="1" xpath="/Pisemnost/DPSVD2/Prilohy/ObecnaPriloha/@jm_souboru" xmlDataType="string"/>
    </tableColumn>
    <tableColumn id="4" uniqueName="kodovani" name="kodovani">
      <xmlColumnPr mapId="1" xpath="/Pisemnost/DPSVD2/Prilohy/ObecnaPriloha/@kodovani" xmlDataType="string"/>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17" connectionId="0">
    <xmlCellPr id="1" uniqueName="zdobd_od">
      <xmlPr mapId="1" xpath="/Pisemnost/DPSVD2/VetaD/@zdobd_od" xmlDataType="string"/>
    </xmlCellPr>
  </singleXmlCell>
  <singleXmlCell id="2" r="B16" connectionId="0">
    <xmlCellPr id="1" uniqueName="zdobd_do">
      <xmlPr mapId="1" xpath="/Pisemnost/DPSVD2/VetaD/@zdobd_do" xmlDataType="string"/>
    </xmlCellPr>
  </singleXmlCell>
  <singleXmlCell id="3" r="B15" connectionId="0">
    <xmlCellPr id="1" uniqueName="lh_odv">
      <xmlPr mapId="1" xpath="/Pisemnost/DPSVD2/VetaD/@lh_odv" xmlDataType="string"/>
    </xmlCellPr>
  </singleXmlCell>
  <singleXmlCell id="4" r="B14" connectionId="0">
    <xmlCellPr id="1" uniqueName="kc_dpsii05">
      <xmlPr mapId="1" xpath="/Pisemnost/DPSVD2/VetaD/@kc_dpsii05" xmlDataType="decimal"/>
    </xmlCellPr>
  </singleXmlCell>
  <singleXmlCell id="5" r="B12" connectionId="0">
    <xmlCellPr id="1" uniqueName="kc_dpsii03">
      <xmlPr mapId="1" xpath="/Pisemnost/DPSVD2/VetaD/@kc_dpsii03" xmlDataType="decimal"/>
    </xmlCellPr>
  </singleXmlCell>
  <singleXmlCell id="6" r="B11" connectionId="0">
    <xmlCellPr id="1" uniqueName="kc_dpsii02">
      <xmlPr mapId="1" xpath="/Pisemnost/DPSVD2/VetaD/@kc_dpsii02" xmlDataType="decimal"/>
    </xmlCellPr>
  </singleXmlCell>
  <singleXmlCell id="7" r="B13" connectionId="0">
    <xmlCellPr id="1" uniqueName="kc_dpsii04">
      <xmlPr mapId="1" xpath="/Pisemnost/DPSVD2/VetaD/@kc_dpsii04" xmlDataType="decimal"/>
    </xmlCellPr>
  </singleXmlCell>
  <singleXmlCell id="8" r="B10" connectionId="0">
    <xmlCellPr id="1" uniqueName="kc_dpsii01">
      <xmlPr mapId="1" xpath="/Pisemnost/DPSVD2/VetaD/@kc_dpsii01" xmlDataType="decimal"/>
    </xmlCellPr>
  </singleXmlCell>
  <singleXmlCell id="9" r="B2" connectionId="0">
    <xmlCellPr id="1" uniqueName="c_drp">
      <xmlPr mapId="1" xpath="/Pisemnost/DPSVD2/VetaD/@c_drp" xmlDataType="decimal"/>
    </xmlCellPr>
  </singleXmlCell>
  <singleXmlCell id="10" r="B7" connectionId="0">
    <xmlCellPr id="1" uniqueName="dokument">
      <xmlPr mapId="1" xpath="/Pisemnost/DPSVD2/VetaD/@dokument" xmlDataType="anyType"/>
    </xmlCellPr>
  </singleXmlCell>
  <singleXmlCell id="11" r="B6" connectionId="0">
    <xmlCellPr id="1" uniqueName="dapdps_forma">
      <xmlPr mapId="1" xpath="/Pisemnost/DPSVD2/VetaD/@dapdps_forma" xmlDataType="string"/>
    </xmlCellPr>
  </singleXmlCell>
  <singleXmlCell id="12" r="B9" connectionId="0">
    <xmlCellPr id="1" uniqueName="k_uladis">
      <xmlPr mapId="1" xpath="/Pisemnost/DPSVD2/VetaD/@k_uladis" xmlDataType="anyType"/>
    </xmlCellPr>
  </singleXmlCell>
  <singleXmlCell id="13" r="B8" connectionId="0">
    <xmlCellPr id="1" uniqueName="k_rozl">
      <xmlPr mapId="1" xpath="/Pisemnost/DPSVD2/VetaD/@k_rozl" xmlDataType="string"/>
    </xmlCellPr>
  </singleXmlCell>
  <singleXmlCell id="14" r="B5" connectionId="0">
    <xmlCellPr id="1" uniqueName="d_zjist">
      <xmlPr mapId="1" xpath="/Pisemnost/DPSVD2/VetaD/@d_zjist" xmlDataType="string"/>
    </xmlCellPr>
  </singleXmlCell>
  <singleXmlCell id="15" r="B3" connectionId="0">
    <xmlCellPr id="1" uniqueName="c_ufo_cil">
      <xmlPr mapId="1" xpath="/Pisemnost/DPSVD2/VetaD/@c_ufo_cil" xmlDataType="decimal"/>
    </xmlCellPr>
  </singleXmlCell>
  <singleXmlCell id="16" r="B4" connectionId="0">
    <xmlCellPr id="1" uniqueName="d_ins">
      <xmlPr mapId="1" xpath="/Pisemnost/DPSVD2/VetaD/@d_ins" xmlDataType="string"/>
    </xmlCellPr>
  </singleXmlCell>
  <singleXmlCell id="18" r="B34" connectionId="0">
    <xmlCellPr id="1" uniqueName="sest_prijmeni">
      <xmlPr mapId="1" xpath="/Pisemnost/DPSVD2/VetaP/@sest_prijmeni" xmlDataType="string"/>
    </xmlCellPr>
  </singleXmlCell>
  <singleXmlCell id="19" r="B29" connectionId="0">
    <xmlCellPr id="1" uniqueName="opr_prijmeni">
      <xmlPr mapId="1" xpath="/Pisemnost/DPSVD2/VetaP/@opr_prijmeni" xmlDataType="string"/>
    </xmlCellPr>
  </singleXmlCell>
  <singleXmlCell id="20" r="B24" connectionId="0">
    <xmlCellPr id="1" uniqueName="dic">
      <xmlPr mapId="1" xpath="/Pisemnost/DPSVD2/VetaP/@dic" xmlDataType="string"/>
    </xmlCellPr>
  </singleXmlCell>
  <singleXmlCell id="21" r="B39" connectionId="0">
    <xmlCellPr id="1" uniqueName="ulice">
      <xmlPr mapId="1" xpath="/Pisemnost/DPSVD2/VetaP/@ulice" xmlDataType="string"/>
    </xmlCellPr>
  </singleXmlCell>
  <singleXmlCell id="22" r="B40" connectionId="0">
    <xmlCellPr id="1" uniqueName="zast_dat_nar">
      <xmlPr mapId="1" xpath="/Pisemnost/DPSVD2/VetaP/@zast_dat_nar" xmlDataType="string"/>
    </xmlCellPr>
  </singleXmlCell>
  <singleXmlCell id="23" r="B33" connectionId="0">
    <xmlCellPr id="1" uniqueName="sest_jmeno">
      <xmlPr mapId="1" xpath="/Pisemnost/DPSVD2/VetaP/@sest_jmeno" xmlDataType="string"/>
    </xmlCellPr>
  </singleXmlCell>
  <singleXmlCell id="24" r="B32" connectionId="0">
    <xmlCellPr id="1" uniqueName="sest_email">
      <xmlPr mapId="1" xpath="/Pisemnost/DPSVD2/VetaP/@sest_email" xmlDataType="string"/>
    </xmlCellPr>
  </singleXmlCell>
  <singleXmlCell id="25" r="B44" connectionId="0">
    <xmlCellPr id="1" uniqueName="zast_kod">
      <xmlPr mapId="1" xpath="/Pisemnost/DPSVD2/VetaP/@zast_kod" xmlDataType="string"/>
    </xmlCellPr>
  </singleXmlCell>
  <singleXmlCell id="26" r="B46" connectionId="0">
    <xmlCellPr id="1" uniqueName="zast_prijmeni">
      <xmlPr mapId="1" xpath="/Pisemnost/DPSVD2/VetaP/@zast_prijmeni" xmlDataType="string"/>
    </xmlCellPr>
  </singleXmlCell>
  <singleXmlCell id="27" r="B42" connectionId="0">
    <xmlCellPr id="1" uniqueName="zast_ic">
      <xmlPr mapId="1" xpath="/Pisemnost/DPSVD2/VetaP/@zast_ic" xmlDataType="string"/>
    </xmlCellPr>
  </singleXmlCell>
  <singleXmlCell id="28" r="B25" connectionId="0">
    <xmlCellPr id="1" uniqueName="jmeno">
      <xmlPr mapId="1" xpath="/Pisemnost/DPSVD2/VetaP/@jmeno" xmlDataType="string"/>
    </xmlCellPr>
  </singleXmlCell>
  <singleXmlCell id="29" r="B21" connectionId="0">
    <xmlCellPr id="1" uniqueName="c_orient">
      <xmlPr mapId="1" xpath="/Pisemnost/DPSVD2/VetaP/@c_orient" xmlDataType="string"/>
    </xmlCellPr>
  </singleXmlCell>
  <singleXmlCell id="30" r="B28" connectionId="0">
    <xmlCellPr id="1" uniqueName="opr_postaveni">
      <xmlPr mapId="1" xpath="/Pisemnost/DPSVD2/VetaP/@opr_postaveni" xmlDataType="string"/>
    </xmlCellPr>
  </singleXmlCell>
  <singleXmlCell id="31" r="B35" connectionId="0">
    <xmlCellPr id="1" uniqueName="sest_telef">
      <xmlPr mapId="1" xpath="/Pisemnost/DPSVD2/VetaP/@sest_telef" xmlDataType="string"/>
    </xmlCellPr>
  </singleXmlCell>
  <singleXmlCell id="32" r="B27" connectionId="0">
    <xmlCellPr id="1" uniqueName="opr_jmeno">
      <xmlPr mapId="1" xpath="/Pisemnost/DPSVD2/VetaP/@opr_jmeno" xmlDataType="string"/>
    </xmlCellPr>
  </singleXmlCell>
  <singleXmlCell id="33" r="B37" connectionId="0">
    <xmlCellPr id="1" uniqueName="titul">
      <xmlPr mapId="1" xpath="/Pisemnost/DPSVD2/VetaP/@titul" xmlDataType="string"/>
    </xmlCellPr>
  </singleXmlCell>
  <singleXmlCell id="34" r="B47" connectionId="0">
    <xmlCellPr id="1" uniqueName="zast_typ">
      <xmlPr mapId="1" xpath="/Pisemnost/DPSVD2/VetaP/@zast_typ" xmlDataType="string"/>
    </xmlCellPr>
  </singleXmlCell>
  <singleXmlCell id="35" r="B31" connectionId="0">
    <xmlCellPr id="1" uniqueName="psc">
      <xmlPr mapId="1" xpath="/Pisemnost/DPSVD2/VetaP/@psc" xmlDataType="string"/>
    </xmlCellPr>
  </singleXmlCell>
  <singleXmlCell id="37" r="B23" connectionId="0">
    <xmlCellPr id="1" uniqueName="c_pracufo">
      <xmlPr mapId="1" xpath="/Pisemnost/DPSVD2/VetaP/@c_pracufo" xmlDataType="decimal"/>
    </xmlCellPr>
  </singleXmlCell>
  <singleXmlCell id="38" r="B38" connectionId="0">
    <xmlCellPr id="1" uniqueName="typ_ds">
      <xmlPr mapId="1" xpath="/Pisemnost/DPSVD2/VetaP/@typ_ds" xmlDataType="string"/>
    </xmlCellPr>
  </singleXmlCell>
  <singleXmlCell id="39" r="B22" connectionId="0">
    <xmlCellPr id="1" uniqueName="c_pop">
      <xmlPr mapId="1" xpath="/Pisemnost/DPSVD2/VetaP/@c_pop" xmlDataType="decimal"/>
    </xmlCellPr>
  </singleXmlCell>
  <singleXmlCell id="40" r="B45" connectionId="0">
    <xmlCellPr id="1" uniqueName="zast_nazev">
      <xmlPr mapId="1" xpath="/Pisemnost/DPSVD2/VetaP/@zast_nazev" xmlDataType="string"/>
    </xmlCellPr>
  </singleXmlCell>
  <singleXmlCell id="41" r="B48" connectionId="0">
    <xmlCellPr id="1" uniqueName="zkrobchjm">
      <xmlPr mapId="1" xpath="/Pisemnost/DPSVD2/VetaP/@zkrobchjm" xmlDataType="string"/>
    </xmlCellPr>
  </singleXmlCell>
  <singleXmlCell id="42" r="B43" connectionId="0">
    <xmlCellPr id="1" uniqueName="zast_jmeno">
      <xmlPr mapId="1" xpath="/Pisemnost/DPSVD2/VetaP/@zast_jmeno" xmlDataType="string"/>
    </xmlCellPr>
  </singleXmlCell>
  <singleXmlCell id="43" r="B41" connectionId="0">
    <xmlCellPr id="1" uniqueName="zast_ev_cislo">
      <xmlPr mapId="1" xpath="/Pisemnost/DPSVD2/VetaP/@zast_ev_cislo" xmlDataType="string"/>
    </xmlCellPr>
  </singleXmlCell>
  <singleXmlCell id="44" r="B30" connectionId="0">
    <xmlCellPr id="1" uniqueName="prijmeni">
      <xmlPr mapId="1" xpath="/Pisemnost/DPSVD2/VetaP/@prijmeni" xmlDataType="string"/>
    </xmlCellPr>
  </singleXmlCell>
  <singleXmlCell id="45" r="B26" connectionId="0">
    <xmlCellPr id="1" uniqueName="naz_obce">
      <xmlPr mapId="1" xpath="/Pisemnost/DPSVD2/VetaP/@naz_obce" xmlDataType="string"/>
    </xmlCellPr>
  </singleXmlCell>
  <singleXmlCell id="51" r="B58" connectionId="0">
    <xmlCellPr id="1" uniqueName="s_kc_dpsi03">
      <xmlPr mapId="1" xpath="/Pisemnost/DPSVD2/VetaS/@s_kc_dpsi03" xmlDataType="decimal"/>
    </xmlCellPr>
  </singleXmlCell>
  <singleXmlCell id="52" r="B62" connectionId="0">
    <xmlCellPr id="1" uniqueName="s_kc_dpsi07">
      <xmlPr mapId="1" xpath="/Pisemnost/DPSVD2/VetaS/@s_kc_dpsi07" xmlDataType="decimal"/>
    </xmlCellPr>
  </singleXmlCell>
  <singleXmlCell id="53" r="B56" connectionId="0">
    <xmlCellPr id="1" uniqueName="s_kc_dpsi01">
      <xmlPr mapId="1" xpath="/Pisemnost/DPSVD2/VetaS/@s_kc_dpsi01" xmlDataType="decimal"/>
    </xmlCellPr>
  </singleXmlCell>
  <singleXmlCell id="54" r="B66" connectionId="0">
    <xmlCellPr id="1" uniqueName="s_kc_dpsi10">
      <xmlPr mapId="1" xpath="/Pisemnost/DPSVD2/VetaS/@s_kc_dpsi10" xmlDataType="decimal"/>
    </xmlCellPr>
  </singleXmlCell>
  <singleXmlCell id="55" r="B65" connectionId="0">
    <xmlCellPr id="1" uniqueName="s_kc_dpsi09">
      <xmlPr mapId="1" xpath="/Pisemnost/DPSVD2/VetaS/@s_kc_dpsi09" xmlDataType="decimal"/>
    </xmlCellPr>
  </singleXmlCell>
  <singleXmlCell id="56" r="B61" connectionId="0">
    <xmlCellPr id="1" uniqueName="s_kc_dpsi06">
      <xmlPr mapId="1" xpath="/Pisemnost/DPSVD2/VetaS/@s_kc_dpsi06" xmlDataType="decimal"/>
    </xmlCellPr>
  </singleXmlCell>
  <singleXmlCell id="57" r="B57" connectionId="0">
    <xmlCellPr id="1" uniqueName="s_kc_dpsi02">
      <xmlPr mapId="1" xpath="/Pisemnost/DPSVD2/VetaS/@s_kc_dpsi02" xmlDataType="decimal"/>
    </xmlCellPr>
  </singleXmlCell>
  <singleXmlCell id="58" r="B59" connectionId="0">
    <xmlCellPr id="1" uniqueName="s_kc_dpsi04">
      <xmlPr mapId="1" xpath="/Pisemnost/DPSVD2/VetaS/@s_kc_dpsi04" xmlDataType="decimal"/>
    </xmlCellPr>
  </singleXmlCell>
  <singleXmlCell id="59" r="B63" connectionId="0">
    <xmlCellPr id="1" uniqueName="s_kc_dpsi08">
      <xmlPr mapId="1" xpath="/Pisemnost/DPSVD2/VetaS/@s_kc_dpsi08" xmlDataType="decimal"/>
    </xmlCellPr>
  </singleXmlCell>
  <singleXmlCell id="60" r="B64" connectionId="0">
    <xmlCellPr id="1" uniqueName="s_kc_dpsi08a">
      <xmlPr mapId="1" xpath="/Pisemnost/DPSVD2/VetaS/@s_kc_dpsi08a" xmlDataType="decimal"/>
    </xmlCellPr>
  </singleXmlCell>
  <singleXmlCell id="61" r="B60" connectionId="0">
    <xmlCellPr id="1" uniqueName="s_kc_dpsi05">
      <xmlPr mapId="1" xpath="/Pisemnost/DPSVD2/VetaS/@s_kc_dpsi05" xmlDataType="decimal"/>
    </xmlCellPr>
  </singleXmlCell>
  <singleXmlCell id="367" r="B36" connectionId="0">
    <xmlCellPr id="1" uniqueName="sest_titul">
      <xmlPr mapId="1" xpath="/Pisemnost/DPSVD2/VetaP/@sest_titul" xmlDataType="string"/>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SingleCells" Target="../tables/tableSingleCells1.xml" /><Relationship Id="rId7"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3E5D68A-6342-4C3B-B449-31E36E57BC85}">
  <sheetPr>
    <pageSetUpPr fitToPage="1"/>
  </sheetPr>
  <dimension ref="A1:AD99"/>
  <sheetViews>
    <sheetView tabSelected="1" workbookViewId="0" topLeftCell="A1">
      <selection pane="topLeft" activeCell="A9" sqref="A9:J9"/>
    </sheetView>
  </sheetViews>
  <sheetFormatPr defaultRowHeight="12.75"/>
  <cols>
    <col min="1" max="10" width="9.14285714285714" style="195"/>
    <col min="11" max="11" width="9.14285714285714" style="194"/>
    <col min="12" max="12" width="90.7142857142857" style="194" customWidth="1"/>
    <col min="13" max="30" width="9.14285714285714" style="194"/>
    <col min="31" max="16384" width="9.14285714285714" style="195"/>
  </cols>
  <sheetData>
    <row r="1" spans="1:12" ht="12.75">
      <c r="A1" s="193"/>
      <c r="B1" s="193"/>
      <c r="C1" s="193"/>
      <c r="D1" s="193"/>
      <c r="E1" s="193"/>
      <c r="F1" s="193"/>
      <c r="G1" s="193"/>
      <c r="H1" s="193"/>
      <c r="I1" s="193"/>
      <c r="J1" s="193"/>
      <c r="L1" s="213"/>
    </row>
    <row r="2" spans="1:12" ht="12.75">
      <c r="A2" s="193"/>
      <c r="B2" s="193"/>
      <c r="C2" s="193"/>
      <c r="D2" s="193"/>
      <c r="E2" s="193"/>
      <c r="F2" s="193"/>
      <c r="G2" s="193"/>
      <c r="H2" s="193"/>
      <c r="I2" s="193"/>
      <c r="J2" s="193"/>
      <c r="L2" s="213"/>
    </row>
    <row r="3" spans="1:12" ht="12.75">
      <c r="A3" s="193"/>
      <c r="B3" s="193"/>
      <c r="C3" s="193"/>
      <c r="D3" s="193"/>
      <c r="E3" s="193"/>
      <c r="F3" s="193"/>
      <c r="G3" s="193"/>
      <c r="H3" s="193"/>
      <c r="I3" s="193"/>
      <c r="J3" s="193"/>
      <c r="L3" s="213"/>
    </row>
    <row r="4" spans="1:12" ht="12.75">
      <c r="A4" s="193"/>
      <c r="B4" s="193"/>
      <c r="C4" s="193"/>
      <c r="D4" s="193"/>
      <c r="E4" s="193"/>
      <c r="F4" s="193"/>
      <c r="G4" s="193"/>
      <c r="H4" s="193"/>
      <c r="I4" s="193"/>
      <c r="J4" s="193"/>
      <c r="L4" s="196"/>
    </row>
    <row r="5" spans="1:12" ht="12.75">
      <c r="A5" s="193"/>
      <c r="B5" s="193"/>
      <c r="C5" s="193"/>
      <c r="D5" s="193"/>
      <c r="E5" s="193"/>
      <c r="F5" s="193"/>
      <c r="G5" s="193"/>
      <c r="H5" s="193"/>
      <c r="I5" s="193"/>
      <c r="J5" s="193"/>
      <c r="L5" s="211"/>
    </row>
    <row r="6" spans="1:12" ht="12.75">
      <c r="A6" s="193"/>
      <c r="B6" s="193"/>
      <c r="C6" s="193"/>
      <c r="D6" s="193"/>
      <c r="E6" s="193"/>
      <c r="F6" s="193"/>
      <c r="G6" s="193"/>
      <c r="H6" s="193"/>
      <c r="I6" s="193"/>
      <c r="J6" s="193"/>
      <c r="L6" s="211"/>
    </row>
    <row r="7" spans="1:12" ht="90" customHeight="1">
      <c r="A7" s="214" t="s">
        <v>48</v>
      </c>
      <c r="B7" s="214"/>
      <c r="C7" s="214"/>
      <c r="D7" s="214"/>
      <c r="E7" s="214"/>
      <c r="F7" s="214"/>
      <c r="G7" s="214"/>
      <c r="H7" s="214"/>
      <c r="I7" s="214"/>
      <c r="J7" s="214"/>
      <c r="L7" s="197"/>
    </row>
    <row r="8" spans="1:12" ht="15" customHeight="1">
      <c r="A8" s="215" t="s">
        <v>551</v>
      </c>
      <c r="B8" s="215"/>
      <c r="C8" s="215"/>
      <c r="D8" s="215"/>
      <c r="E8" s="215"/>
      <c r="F8" s="215"/>
      <c r="G8" s="215"/>
      <c r="H8" s="215"/>
      <c r="I8" s="215"/>
      <c r="J8" s="215"/>
      <c r="L8" s="196"/>
    </row>
    <row r="9" spans="1:30" s="199" customFormat="1" ht="15" customHeight="1">
      <c r="A9" s="216" t="s">
        <v>549</v>
      </c>
      <c r="B9" s="216"/>
      <c r="C9" s="216"/>
      <c r="D9" s="216"/>
      <c r="E9" s="216"/>
      <c r="F9" s="216"/>
      <c r="G9" s="216"/>
      <c r="H9" s="216"/>
      <c r="I9" s="216"/>
      <c r="J9" s="216"/>
      <c r="K9" s="198"/>
      <c r="L9" s="211"/>
      <c r="M9" s="198"/>
      <c r="N9" s="198"/>
      <c r="O9" s="198"/>
      <c r="P9" s="198"/>
      <c r="Q9" s="198"/>
      <c r="R9" s="198"/>
      <c r="S9" s="198"/>
      <c r="T9" s="198"/>
      <c r="U9" s="198"/>
      <c r="V9" s="198"/>
      <c r="W9" s="198"/>
      <c r="X9" s="198"/>
      <c r="Y9" s="198"/>
      <c r="Z9" s="198"/>
      <c r="AA9" s="198"/>
      <c r="AB9" s="198"/>
      <c r="AC9" s="198"/>
      <c r="AD9" s="198"/>
    </row>
    <row r="10" spans="1:30" s="199" customFormat="1" ht="45" customHeight="1">
      <c r="A10" s="216"/>
      <c r="B10" s="216"/>
      <c r="C10" s="216"/>
      <c r="D10" s="216"/>
      <c r="E10" s="216"/>
      <c r="F10" s="216"/>
      <c r="G10" s="216"/>
      <c r="H10" s="216"/>
      <c r="I10" s="216"/>
      <c r="J10" s="216"/>
      <c r="K10" s="198"/>
      <c r="L10" s="211"/>
      <c r="M10" s="198"/>
      <c r="N10" s="198"/>
      <c r="O10" s="198"/>
      <c r="P10" s="198"/>
      <c r="Q10" s="198"/>
      <c r="R10" s="198"/>
      <c r="S10" s="198"/>
      <c r="T10" s="198"/>
      <c r="U10" s="198"/>
      <c r="V10" s="198"/>
      <c r="W10" s="198"/>
      <c r="X10" s="198"/>
      <c r="Y10" s="198"/>
      <c r="Z10" s="198"/>
      <c r="AA10" s="198"/>
      <c r="AB10" s="198"/>
      <c r="AC10" s="198"/>
      <c r="AD10" s="198"/>
    </row>
    <row r="11" spans="1:12" ht="15" customHeight="1">
      <c r="A11" s="217" t="s">
        <v>521</v>
      </c>
      <c r="B11" s="217"/>
      <c r="C11" s="217"/>
      <c r="D11" s="217"/>
      <c r="E11" s="217"/>
      <c r="F11" s="217"/>
      <c r="G11" s="217"/>
      <c r="H11" s="217"/>
      <c r="I11" s="217"/>
      <c r="J11" s="217"/>
      <c r="L11" s="211"/>
    </row>
    <row r="12" spans="1:12" ht="30" customHeight="1">
      <c r="A12" s="206" t="s">
        <v>522</v>
      </c>
      <c r="B12" s="206"/>
      <c r="C12" s="206"/>
      <c r="D12" s="206"/>
      <c r="E12" s="206"/>
      <c r="F12" s="206"/>
      <c r="G12" s="206"/>
      <c r="H12" s="206"/>
      <c r="I12" s="206"/>
      <c r="J12" s="206"/>
      <c r="L12" s="212"/>
    </row>
    <row r="13" spans="1:12" ht="30" customHeight="1">
      <c r="A13" s="206" t="s">
        <v>523</v>
      </c>
      <c r="B13" s="206"/>
      <c r="C13" s="206"/>
      <c r="D13" s="206"/>
      <c r="E13" s="206"/>
      <c r="F13" s="206"/>
      <c r="G13" s="206"/>
      <c r="H13" s="206"/>
      <c r="I13" s="206"/>
      <c r="J13" s="206"/>
      <c r="L13" s="196"/>
    </row>
    <row r="14" spans="1:12" ht="45" customHeight="1">
      <c r="A14" s="206" t="s">
        <v>524</v>
      </c>
      <c r="B14" s="206"/>
      <c r="C14" s="206"/>
      <c r="D14" s="206"/>
      <c r="E14" s="206"/>
      <c r="F14" s="206"/>
      <c r="G14" s="206"/>
      <c r="H14" s="206"/>
      <c r="I14" s="206"/>
      <c r="J14" s="206"/>
      <c r="L14" s="211"/>
    </row>
    <row r="15" spans="1:12" ht="30" customHeight="1">
      <c r="A15" s="206" t="s">
        <v>525</v>
      </c>
      <c r="B15" s="206"/>
      <c r="C15" s="206"/>
      <c r="D15" s="206"/>
      <c r="E15" s="206"/>
      <c r="F15" s="206"/>
      <c r="G15" s="206"/>
      <c r="H15" s="206"/>
      <c r="I15" s="206"/>
      <c r="J15" s="206"/>
      <c r="L15" s="211"/>
    </row>
    <row r="16" spans="1:12" ht="30" customHeight="1">
      <c r="A16" s="206" t="s">
        <v>526</v>
      </c>
      <c r="B16" s="206"/>
      <c r="C16" s="206"/>
      <c r="D16" s="206"/>
      <c r="E16" s="206"/>
      <c r="F16" s="206"/>
      <c r="G16" s="206"/>
      <c r="H16" s="206"/>
      <c r="I16" s="206"/>
      <c r="J16" s="206"/>
      <c r="L16" s="212"/>
    </row>
    <row r="17" spans="1:12" ht="45" customHeight="1">
      <c r="A17" s="206"/>
      <c r="B17" s="206"/>
      <c r="C17" s="206"/>
      <c r="D17" s="206"/>
      <c r="E17" s="206"/>
      <c r="F17" s="206"/>
      <c r="G17" s="206"/>
      <c r="H17" s="206"/>
      <c r="I17" s="206"/>
      <c r="J17" s="206"/>
      <c r="L17" s="196"/>
    </row>
    <row r="18" spans="1:12" ht="45" customHeight="1">
      <c r="A18" s="202" t="s">
        <v>527</v>
      </c>
      <c r="B18" s="202"/>
      <c r="C18" s="202"/>
      <c r="D18" s="202"/>
      <c r="E18" s="202"/>
      <c r="F18" s="202"/>
      <c r="G18" s="202"/>
      <c r="H18" s="202"/>
      <c r="I18" s="202"/>
      <c r="J18" s="202"/>
      <c r="L18" s="203"/>
    </row>
    <row r="19" spans="1:12" ht="30" customHeight="1">
      <c r="A19" s="204" t="str">
        <f>HYPERLINK("http://business.center.cz/business/sablony/s4-vyuctovani-dane-vybirane-srazkou.aspx")</f>
        <v>http://business.center.cz/business/sablony/s4-vyuctovani-dane-vybirane-srazkou.aspx</v>
      </c>
      <c r="B19" s="205"/>
      <c r="C19" s="205"/>
      <c r="D19" s="205"/>
      <c r="E19" s="205"/>
      <c r="F19" s="205"/>
      <c r="G19" s="205"/>
      <c r="H19" s="205"/>
      <c r="I19" s="205"/>
      <c r="J19" s="205"/>
      <c r="L19" s="203"/>
    </row>
    <row r="20" spans="1:12" ht="45" customHeight="1">
      <c r="A20" s="206"/>
      <c r="B20" s="206"/>
      <c r="C20" s="206"/>
      <c r="D20" s="206"/>
      <c r="E20" s="206"/>
      <c r="F20" s="206"/>
      <c r="G20" s="206"/>
      <c r="H20" s="206"/>
      <c r="I20" s="206"/>
      <c r="J20" s="206"/>
      <c r="L20" s="203"/>
    </row>
    <row r="21" spans="1:12" ht="33" customHeight="1">
      <c r="A21" s="207" t="s">
        <v>550</v>
      </c>
      <c r="B21" s="208"/>
      <c r="C21" s="208"/>
      <c r="D21" s="208"/>
      <c r="E21" s="208"/>
      <c r="F21" s="208"/>
      <c r="G21" s="208"/>
      <c r="H21" s="208"/>
      <c r="I21" s="208"/>
      <c r="J21" s="208"/>
      <c r="L21" s="203"/>
    </row>
    <row r="22" spans="1:12" ht="18" customHeight="1">
      <c r="A22" s="209"/>
      <c r="B22" s="209"/>
      <c r="C22" s="209"/>
      <c r="D22" s="209"/>
      <c r="E22" s="209"/>
      <c r="F22" s="209"/>
      <c r="G22" s="209"/>
      <c r="H22" s="209"/>
      <c r="I22" s="209"/>
      <c r="J22" s="209"/>
      <c r="L22" s="203"/>
    </row>
    <row r="23" spans="1:12" ht="18" customHeight="1">
      <c r="A23" s="209"/>
      <c r="B23" s="209"/>
      <c r="C23" s="209"/>
      <c r="D23" s="209"/>
      <c r="E23" s="209"/>
      <c r="F23" s="209"/>
      <c r="G23" s="209"/>
      <c r="H23" s="209"/>
      <c r="I23" s="209"/>
      <c r="J23" s="209"/>
      <c r="L23" s="203"/>
    </row>
    <row r="24" spans="1:12" ht="18" customHeight="1">
      <c r="A24" s="210"/>
      <c r="B24" s="210"/>
      <c r="C24" s="210"/>
      <c r="D24" s="210"/>
      <c r="E24" s="210"/>
      <c r="F24" s="210"/>
      <c r="G24" s="210"/>
      <c r="H24" s="210"/>
      <c r="I24" s="210"/>
      <c r="J24" s="210"/>
      <c r="L24" s="203"/>
    </row>
    <row r="25" spans="1:12" ht="18" customHeight="1">
      <c r="A25" s="206"/>
      <c r="B25" s="206"/>
      <c r="C25" s="206"/>
      <c r="D25" s="206"/>
      <c r="E25" s="206"/>
      <c r="F25" s="206"/>
      <c r="G25" s="206"/>
      <c r="H25" s="206"/>
      <c r="I25" s="206"/>
      <c r="J25" s="206"/>
      <c r="L25" s="203"/>
    </row>
    <row r="26" spans="1:12" ht="18" customHeight="1">
      <c r="A26" s="206"/>
      <c r="B26" s="206"/>
      <c r="C26" s="206"/>
      <c r="D26" s="206"/>
      <c r="E26" s="206"/>
      <c r="F26" s="206"/>
      <c r="G26" s="206"/>
      <c r="H26" s="206"/>
      <c r="I26" s="206"/>
      <c r="J26" s="206"/>
      <c r="L26" s="203"/>
    </row>
    <row r="27" spans="1:12" ht="18" customHeight="1">
      <c r="A27" s="201"/>
      <c r="B27" s="201"/>
      <c r="C27" s="201"/>
      <c r="D27" s="201"/>
      <c r="E27" s="201"/>
      <c r="F27" s="201"/>
      <c r="G27" s="201"/>
      <c r="H27" s="201"/>
      <c r="I27" s="201"/>
      <c r="J27" s="201"/>
      <c r="L27" s="203"/>
    </row>
    <row r="28" spans="1:12" ht="18" customHeight="1">
      <c r="A28" s="201"/>
      <c r="B28" s="201"/>
      <c r="C28" s="201"/>
      <c r="D28" s="201"/>
      <c r="E28" s="201"/>
      <c r="F28" s="201"/>
      <c r="G28" s="201"/>
      <c r="H28" s="201"/>
      <c r="I28" s="201"/>
      <c r="J28" s="201"/>
      <c r="L28" s="203"/>
    </row>
    <row r="29" spans="1:10" ht="12.75">
      <c r="A29" s="201" t="s">
        <v>47</v>
      </c>
      <c r="B29" s="201"/>
      <c r="C29" s="201"/>
      <c r="D29" s="201"/>
      <c r="E29" s="201"/>
      <c r="F29" s="201"/>
      <c r="G29" s="201"/>
      <c r="H29" s="201"/>
      <c r="I29" s="201"/>
      <c r="J29" s="201"/>
    </row>
    <row r="30" spans="1:10" ht="12.75">
      <c r="A30" s="194"/>
      <c r="B30" s="194"/>
      <c r="C30" s="194"/>
      <c r="D30" s="194"/>
      <c r="E30" s="194"/>
      <c r="F30" s="194"/>
      <c r="G30" s="194"/>
      <c r="H30" s="194"/>
      <c r="I30" s="194"/>
      <c r="J30" s="194"/>
    </row>
    <row r="31" spans="1:10" ht="12.75">
      <c r="A31" s="194"/>
      <c r="B31" s="194"/>
      <c r="C31" s="194"/>
      <c r="D31" s="194"/>
      <c r="E31" s="194"/>
      <c r="F31" s="194"/>
      <c r="G31" s="194"/>
      <c r="H31" s="194"/>
      <c r="I31" s="194"/>
      <c r="J31" s="194"/>
    </row>
    <row r="32" spans="1:10" ht="12.75">
      <c r="A32" s="194"/>
      <c r="B32" s="194"/>
      <c r="C32" s="194"/>
      <c r="D32" s="194"/>
      <c r="E32" s="194"/>
      <c r="F32" s="194"/>
      <c r="G32" s="194"/>
      <c r="H32" s="194"/>
      <c r="I32" s="194"/>
      <c r="J32" s="194"/>
    </row>
    <row r="33" spans="1:10" ht="12.75">
      <c r="A33" s="194"/>
      <c r="B33" s="194"/>
      <c r="C33" s="194"/>
      <c r="D33" s="194"/>
      <c r="E33" s="194"/>
      <c r="F33" s="194"/>
      <c r="G33" s="194"/>
      <c r="H33" s="194"/>
      <c r="I33" s="194"/>
      <c r="J33" s="194"/>
    </row>
    <row r="34" spans="1:10" ht="12.75">
      <c r="A34" s="194"/>
      <c r="B34" s="194"/>
      <c r="C34" s="194"/>
      <c r="D34" s="194"/>
      <c r="E34" s="194"/>
      <c r="F34" s="194"/>
      <c r="G34" s="194"/>
      <c r="H34" s="194"/>
      <c r="I34" s="194"/>
      <c r="J34" s="194"/>
    </row>
    <row r="35" spans="1:10" ht="12.75">
      <c r="A35" s="194"/>
      <c r="B35" s="194"/>
      <c r="C35" s="194"/>
      <c r="D35" s="194"/>
      <c r="E35" s="194"/>
      <c r="F35" s="194"/>
      <c r="G35" s="194"/>
      <c r="H35" s="194"/>
      <c r="I35" s="194"/>
      <c r="J35" s="194"/>
    </row>
    <row r="36" spans="1:10" ht="12.75">
      <c r="A36" s="194"/>
      <c r="B36" s="194"/>
      <c r="C36" s="194"/>
      <c r="D36" s="194"/>
      <c r="E36" s="194"/>
      <c r="F36" s="194"/>
      <c r="G36" s="194"/>
      <c r="H36" s="194"/>
      <c r="I36" s="194"/>
      <c r="J36" s="194"/>
    </row>
    <row r="37" spans="1:10" ht="12.75">
      <c r="A37" s="194"/>
      <c r="B37" s="194"/>
      <c r="C37" s="194"/>
      <c r="D37" s="194"/>
      <c r="E37" s="194"/>
      <c r="F37" s="194"/>
      <c r="G37" s="194"/>
      <c r="H37" s="194"/>
      <c r="I37" s="194"/>
      <c r="J37" s="194"/>
    </row>
    <row r="38" spans="1:10" ht="12.75">
      <c r="A38" s="194"/>
      <c r="B38" s="194"/>
      <c r="C38" s="194"/>
      <c r="D38" s="194"/>
      <c r="E38" s="194"/>
      <c r="F38" s="194"/>
      <c r="G38" s="194"/>
      <c r="H38" s="194"/>
      <c r="I38" s="194"/>
      <c r="J38" s="194"/>
    </row>
    <row r="39" spans="1:10" ht="12.75">
      <c r="A39" s="194"/>
      <c r="B39" s="194"/>
      <c r="C39" s="194"/>
      <c r="D39" s="194"/>
      <c r="E39" s="194"/>
      <c r="F39" s="194"/>
      <c r="G39" s="194"/>
      <c r="H39" s="194"/>
      <c r="I39" s="194"/>
      <c r="J39" s="194"/>
    </row>
    <row r="40" spans="1:10" ht="12.75">
      <c r="A40" s="194"/>
      <c r="B40" s="194"/>
      <c r="C40" s="194"/>
      <c r="D40" s="194"/>
      <c r="E40" s="194"/>
      <c r="F40" s="194"/>
      <c r="G40" s="194"/>
      <c r="H40" s="194"/>
      <c r="I40" s="194"/>
      <c r="J40" s="194"/>
    </row>
    <row r="41" s="194" customFormat="1" ht="12.75"/>
    <row r="42" s="194" customFormat="1" ht="12.75"/>
    <row r="43" s="194" customFormat="1" ht="12.75"/>
    <row r="44" s="194" customFormat="1" ht="12.75"/>
    <row r="45" s="194" customFormat="1" ht="12.75"/>
    <row r="46" s="194" customFormat="1" ht="12.75"/>
    <row r="47" s="194" customFormat="1" ht="12.75"/>
    <row r="48" s="194" customFormat="1" ht="12.75"/>
    <row r="49" s="194" customFormat="1" ht="12.75"/>
    <row r="50" s="194" customFormat="1" ht="12.75"/>
    <row r="51" s="194" customFormat="1" ht="12.75"/>
    <row r="52" s="194" customFormat="1" ht="12.75"/>
    <row r="53" s="194" customFormat="1" ht="12.75"/>
    <row r="54" s="194" customFormat="1" ht="12.75"/>
    <row r="55" s="194" customFormat="1" ht="12.75"/>
    <row r="56" s="194" customFormat="1" ht="12.75"/>
    <row r="57" s="194" customFormat="1" ht="12.75"/>
    <row r="58" s="194" customFormat="1" ht="12.75"/>
    <row r="59" s="194" customFormat="1" ht="12.75"/>
    <row r="60" s="194" customFormat="1" ht="12.75"/>
    <row r="61" s="194" customFormat="1" ht="12.75"/>
    <row r="62" s="194" customFormat="1" ht="12.75"/>
    <row r="63" s="194" customFormat="1" ht="12.75"/>
    <row r="64" s="194" customFormat="1" ht="12.75"/>
    <row r="65" s="194" customFormat="1" ht="12.75"/>
    <row r="66" s="194" customFormat="1" ht="12.75"/>
    <row r="67" s="194" customFormat="1" ht="12.75"/>
    <row r="68" s="194" customFormat="1" ht="12.75"/>
    <row r="69" s="194" customFormat="1" ht="12.75"/>
    <row r="70" s="194" customFormat="1" ht="12.75"/>
    <row r="71" s="194" customFormat="1" ht="12.75"/>
    <row r="72" s="194" customFormat="1" ht="12.75"/>
    <row r="73" s="194" customFormat="1" ht="12.75"/>
    <row r="74" s="194" customFormat="1" ht="12.75"/>
    <row r="75" s="194" customFormat="1" ht="12.75"/>
    <row r="76" s="194" customFormat="1" ht="12.75"/>
    <row r="77" s="194" customFormat="1" ht="12.75"/>
    <row r="78" s="194" customFormat="1" ht="12.75"/>
    <row r="79" s="194" customFormat="1" ht="12.75"/>
    <row r="80" s="194" customFormat="1" ht="12.75"/>
    <row r="81" s="194" customFormat="1" ht="12.75"/>
    <row r="82" s="194" customFormat="1" ht="12.75"/>
    <row r="83" s="194" customFormat="1" ht="12.75"/>
    <row r="84" s="194" customFormat="1" ht="12.75"/>
    <row r="85" s="194" customFormat="1" ht="12.75"/>
    <row r="86" s="194" customFormat="1" ht="12.75"/>
    <row r="87" s="194" customFormat="1" ht="12.75"/>
    <row r="88" s="194" customFormat="1" ht="12.75"/>
    <row r="89" s="194" customFormat="1" ht="12.75"/>
    <row r="90" s="194" customFormat="1" ht="12.75"/>
    <row r="91" spans="1:1" s="194" customFormat="1" ht="12.75">
      <c r="A91" s="200">
        <v>1</v>
      </c>
    </row>
    <row r="92" s="194" customFormat="1" ht="12.75"/>
    <row r="93" s="194" customFormat="1" ht="12.75"/>
    <row r="94" s="194" customFormat="1" ht="12.75"/>
    <row r="95" s="194" customFormat="1" ht="12.75"/>
    <row r="96" s="194" customFormat="1" ht="12.75"/>
    <row r="97" s="194" customFormat="1" ht="12.75"/>
    <row r="98" s="194" customFormat="1" ht="12.75"/>
    <row r="99" spans="1:1" s="194" customFormat="1" ht="12.75">
      <c r="A99" s="554">
        <v>1</v>
      </c>
    </row>
    <row r="100" s="194" customFormat="1" ht="12.75"/>
    <row r="101" s="194" customFormat="1" ht="12.75"/>
    <row r="102" s="194" customFormat="1" ht="12.75"/>
    <row r="103" s="194" customFormat="1" ht="12.75"/>
    <row r="104" s="194" customFormat="1" ht="12.75"/>
    <row r="105" s="194" customFormat="1" ht="12.75"/>
    <row r="106" s="194" customFormat="1" ht="12.75"/>
    <row r="107" s="194" customFormat="1" ht="12.75"/>
    <row r="108" s="194" customFormat="1" ht="12.75"/>
    <row r="109" s="194" customFormat="1" ht="12.75"/>
    <row r="110" s="194" customFormat="1" ht="12.75"/>
    <row r="111" s="194" customFormat="1" ht="12.75"/>
    <row r="112" s="194" customFormat="1" ht="12.75"/>
    <row r="113" s="194" customFormat="1" ht="12.75"/>
    <row r="114" s="194" customFormat="1" ht="12.75"/>
    <row r="115" s="194" customFormat="1" ht="12.75"/>
    <row r="116" s="194" customFormat="1" ht="12.75"/>
    <row r="117" s="194" customFormat="1" ht="12.75"/>
    <row r="118" s="194" customFormat="1" ht="12.75"/>
    <row r="119" s="194" customFormat="1" ht="12.75"/>
    <row r="120" s="194" customFormat="1" ht="12.75"/>
    <row r="121" s="194" customFormat="1" ht="12.75"/>
    <row r="122" s="194" customFormat="1" ht="12.75"/>
    <row r="123" s="194" customFormat="1" ht="12.75"/>
    <row r="124" s="194" customFormat="1" ht="12.75"/>
    <row r="125" s="194" customFormat="1" ht="12.75"/>
    <row r="126" s="194" customFormat="1" ht="12.75"/>
    <row r="127" s="194" customFormat="1" ht="12.75"/>
    <row r="128" s="194" customFormat="1" ht="12.75"/>
    <row r="129" s="194" customFormat="1" ht="12.75"/>
    <row r="130" s="194" customFormat="1" ht="12.75"/>
    <row r="131" s="194" customFormat="1" ht="12.75"/>
    <row r="132" s="194" customFormat="1" ht="12.75"/>
    <row r="133" s="194" customFormat="1" ht="12.75"/>
    <row r="134" s="194" customFormat="1" ht="12.75"/>
    <row r="135" s="194" customFormat="1" ht="12.75"/>
    <row r="136" s="194" customFormat="1" ht="12.75"/>
    <row r="137" s="194" customFormat="1" ht="12.75"/>
    <row r="138" s="194" customFormat="1" ht="12.75"/>
    <row r="139" s="194" customFormat="1" ht="12.75"/>
    <row r="140" s="194" customFormat="1" ht="12.75"/>
    <row r="141" s="194" customFormat="1" ht="12.75"/>
    <row r="142" s="194" customFormat="1" ht="12.75"/>
    <row r="143" s="194" customFormat="1" ht="12.75"/>
    <row r="144" s="194" customFormat="1" ht="12.75"/>
    <row r="145" s="194" customFormat="1" ht="12.75"/>
    <row r="146" s="194" customFormat="1" ht="12.75"/>
    <row r="147" s="194" customFormat="1" ht="12.75"/>
    <row r="148" s="194" customFormat="1" ht="12.75"/>
    <row r="149" s="194" customFormat="1" ht="12.75"/>
    <row r="150" s="194" customFormat="1" ht="12.75"/>
    <row r="151" s="194" customFormat="1" ht="12.75"/>
    <row r="152" s="194" customFormat="1" ht="12.75"/>
    <row r="153" s="194" customFormat="1" ht="12.75"/>
    <row r="154" s="194" customFormat="1" ht="12.75"/>
    <row r="155" s="194" customFormat="1" ht="12.75"/>
    <row r="156" s="194" customFormat="1" ht="12.75"/>
    <row r="157" s="194" customFormat="1" ht="12.75"/>
    <row r="158" s="194" customFormat="1" ht="12.75"/>
    <row r="159" s="194" customFormat="1" ht="12.75"/>
    <row r="160" s="194" customFormat="1" ht="12.75"/>
    <row r="161" s="194" customFormat="1" ht="12.75"/>
    <row r="162" s="194" customFormat="1" ht="12.75"/>
  </sheetData>
  <sheetProtection algorithmName="SHA-512" hashValue="tr8XzhCJ1a6C0Ono7+TwKlJpTp5qoBvJSbOvmm6ftN8MIOCRchsPP6Vi7roiqqsfL8eJnp9OKqMWPhBzoylfxw==" saltValue="hY50uRuWs7RMjz6RH9I1Iw==" spinCount="100000" sheet="1" objects="1" scenarios="1"/>
  <mergeCells count="28">
    <mergeCell ref="A17:J17"/>
    <mergeCell ref="L1:L3"/>
    <mergeCell ref="L5:L6"/>
    <mergeCell ref="A7:J7"/>
    <mergeCell ref="A8:J8"/>
    <mergeCell ref="A9:J9"/>
    <mergeCell ref="L9:L12"/>
    <mergeCell ref="A10:J10"/>
    <mergeCell ref="A11:J11"/>
    <mergeCell ref="A12:J12"/>
    <mergeCell ref="A13:J13"/>
    <mergeCell ref="A14:J14"/>
    <mergeCell ref="L14:L16"/>
    <mergeCell ref="A15:J15"/>
    <mergeCell ref="A16:J16"/>
    <mergeCell ref="A27:J27"/>
    <mergeCell ref="A28:J28"/>
    <mergeCell ref="A29:J29"/>
    <mergeCell ref="A18:J18"/>
    <mergeCell ref="L18:L28"/>
    <mergeCell ref="A19:J19"/>
    <mergeCell ref="A20:J20"/>
    <mergeCell ref="A21:J21"/>
    <mergeCell ref="A22:J22"/>
    <mergeCell ref="A23:J23"/>
    <mergeCell ref="A24:J24"/>
    <mergeCell ref="A25:J25"/>
    <mergeCell ref="A26:J26"/>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pageSetUpPr fitToPage="1"/>
  </sheetPr>
  <dimension ref="A1:BT80"/>
  <sheetViews>
    <sheetView showZeros="0" workbookViewId="0" topLeftCell="A1">
      <selection pane="topLeft" activeCell="E38" sqref="E38:F39"/>
    </sheetView>
  </sheetViews>
  <sheetFormatPr defaultColWidth="9.14428571428571" defaultRowHeight="12.75"/>
  <cols>
    <col min="1" max="1" width="4.57142857142857" style="4" customWidth="1"/>
    <col min="2" max="2" width="18.5714285714286" style="4" customWidth="1"/>
    <col min="3" max="5" width="18.7142857142857" style="4" customWidth="1"/>
    <col min="6" max="6" width="18.7142857142857" style="11" customWidth="1"/>
    <col min="7" max="72" width="9.14285714285714" style="11"/>
    <col min="73" max="16384" width="9.14285714285714" style="4"/>
  </cols>
  <sheetData>
    <row r="1" spans="1:6" ht="12.75">
      <c r="A1" s="470" t="s">
        <v>16</v>
      </c>
      <c r="B1" s="19" t="s">
        <v>23</v>
      </c>
      <c r="C1" s="20" t="s">
        <v>24</v>
      </c>
      <c r="D1" s="20" t="s">
        <v>26</v>
      </c>
      <c r="E1" s="20" t="s">
        <v>27</v>
      </c>
      <c r="F1" s="21" t="s">
        <v>28</v>
      </c>
    </row>
    <row r="2" spans="1:6" ht="19.5" customHeight="1">
      <c r="A2" s="471"/>
      <c r="B2" s="467" t="s">
        <v>152</v>
      </c>
      <c r="C2" s="467" t="s">
        <v>153</v>
      </c>
      <c r="D2" s="467" t="s">
        <v>38</v>
      </c>
      <c r="E2" s="467" t="s">
        <v>39</v>
      </c>
      <c r="F2" s="477" t="s">
        <v>40</v>
      </c>
    </row>
    <row r="3" spans="1:6" ht="19.5" customHeight="1">
      <c r="A3" s="471"/>
      <c r="B3" s="468"/>
      <c r="C3" s="468"/>
      <c r="D3" s="468"/>
      <c r="E3" s="468"/>
      <c r="F3" s="478"/>
    </row>
    <row r="4" spans="1:6" ht="19.5" customHeight="1">
      <c r="A4" s="471"/>
      <c r="B4" s="469"/>
      <c r="C4" s="469"/>
      <c r="D4" s="469"/>
      <c r="E4" s="469"/>
      <c r="F4" s="479"/>
    </row>
    <row r="5" spans="1:6" ht="19.5" customHeight="1" thickBot="1">
      <c r="A5" s="472"/>
      <c r="B5" s="22" t="s">
        <v>36</v>
      </c>
      <c r="C5" s="22" t="s">
        <v>36</v>
      </c>
      <c r="D5" s="23" t="s">
        <v>37</v>
      </c>
      <c r="E5" s="23" t="s">
        <v>37</v>
      </c>
      <c r="F5" s="24" t="s">
        <v>15</v>
      </c>
    </row>
    <row r="6" spans="1:6" ht="19.5" customHeight="1">
      <c r="A6" s="26"/>
      <c r="B6" s="174"/>
      <c r="C6" s="174"/>
      <c r="D6" s="28"/>
      <c r="E6" s="28"/>
      <c r="F6" s="31"/>
    </row>
    <row r="7" spans="1:6" ht="19.5" customHeight="1">
      <c r="A7" s="27"/>
      <c r="B7" s="173"/>
      <c r="C7" s="173"/>
      <c r="D7" s="25"/>
      <c r="E7" s="25"/>
      <c r="F7" s="32"/>
    </row>
    <row r="8" spans="1:6" ht="19.5" customHeight="1">
      <c r="A8" s="27"/>
      <c r="B8" s="173"/>
      <c r="C8" s="173"/>
      <c r="D8" s="25"/>
      <c r="E8" s="25"/>
      <c r="F8" s="32"/>
    </row>
    <row r="9" spans="1:6" ht="19.5" customHeight="1">
      <c r="A9" s="27"/>
      <c r="B9" s="173"/>
      <c r="C9" s="173"/>
      <c r="D9" s="25"/>
      <c r="E9" s="25"/>
      <c r="F9" s="32"/>
    </row>
    <row r="10" spans="1:6" ht="19.5" customHeight="1">
      <c r="A10" s="27"/>
      <c r="B10" s="173"/>
      <c r="C10" s="173"/>
      <c r="D10" s="25"/>
      <c r="E10" s="25"/>
      <c r="F10" s="32"/>
    </row>
    <row r="11" spans="1:6" ht="19.5" customHeight="1">
      <c r="A11" s="27"/>
      <c r="B11" s="173"/>
      <c r="C11" s="173"/>
      <c r="D11" s="25"/>
      <c r="E11" s="25"/>
      <c r="F11" s="32"/>
    </row>
    <row r="12" spans="1:6" ht="19.5" customHeight="1">
      <c r="A12" s="27"/>
      <c r="B12" s="173"/>
      <c r="C12" s="173"/>
      <c r="D12" s="25"/>
      <c r="E12" s="25"/>
      <c r="F12" s="32"/>
    </row>
    <row r="13" spans="1:6" ht="19.5" customHeight="1">
      <c r="A13" s="27"/>
      <c r="B13" s="173"/>
      <c r="C13" s="173"/>
      <c r="D13" s="25"/>
      <c r="E13" s="25"/>
      <c r="F13" s="32"/>
    </row>
    <row r="14" spans="1:6" ht="19.5" customHeight="1">
      <c r="A14" s="27"/>
      <c r="B14" s="173"/>
      <c r="C14" s="173"/>
      <c r="D14" s="25"/>
      <c r="E14" s="25"/>
      <c r="F14" s="32"/>
    </row>
    <row r="15" spans="1:6" ht="19.5" customHeight="1" thickBot="1">
      <c r="A15" s="131"/>
      <c r="B15" s="175"/>
      <c r="C15" s="175"/>
      <c r="D15" s="132"/>
      <c r="E15" s="132"/>
      <c r="F15" s="133"/>
    </row>
    <row r="16" spans="1:6 71:72" ht="19.5" customHeight="1">
      <c r="A16" s="538" t="s">
        <v>151</v>
      </c>
      <c r="B16" s="538"/>
      <c r="C16" s="538"/>
      <c r="D16" s="538"/>
      <c r="E16" s="538"/>
      <c r="F16" s="538"/>
      <c r="BS16" s="4"/>
      <c r="BT16" s="4"/>
    </row>
    <row r="17" spans="1:6 71:72" ht="18" customHeight="1">
      <c r="A17" s="397" t="str">
        <f>+'3strana'!A16:H16</f>
        <v xml:space="preserve">  </v>
      </c>
      <c r="B17" s="539"/>
      <c r="C17" s="539"/>
      <c r="D17" s="539"/>
      <c r="E17" s="539"/>
      <c r="F17" s="540"/>
      <c r="BS17" s="4"/>
      <c r="BT17" s="4"/>
    </row>
    <row r="18" spans="1:6 71:72" ht="12" customHeight="1">
      <c r="A18" s="541" t="s">
        <v>532</v>
      </c>
      <c r="B18" s="542"/>
      <c r="C18" s="542"/>
      <c r="D18" s="320"/>
      <c r="E18" s="320"/>
      <c r="F18" s="320"/>
      <c r="BS18" s="4"/>
      <c r="BT18" s="4"/>
    </row>
    <row r="19" spans="1:6 71:72" ht="18" customHeight="1">
      <c r="A19" s="394">
        <f>+'3strana'!A18:C18</f>
        <v>0</v>
      </c>
      <c r="B19" s="396"/>
      <c r="C19" s="543"/>
      <c r="D19" s="220"/>
      <c r="E19" s="220"/>
      <c r="F19" s="220"/>
      <c r="BS19" s="4"/>
      <c r="BT19" s="4"/>
    </row>
    <row r="20" spans="1:6 71:72" ht="12" customHeight="1">
      <c r="A20" s="552" t="s">
        <v>531</v>
      </c>
      <c r="B20" s="553"/>
      <c r="C20" s="553"/>
      <c r="D20" s="553"/>
      <c r="E20" s="553"/>
      <c r="F20" s="553"/>
      <c r="BS20" s="4"/>
      <c r="BT20" s="4"/>
    </row>
    <row r="21" spans="1:6 71:72" ht="18" customHeight="1">
      <c r="A21" s="397">
        <f>+'3strana'!A20:H20</f>
        <v>0</v>
      </c>
      <c r="B21" s="539"/>
      <c r="C21" s="539"/>
      <c r="D21" s="539"/>
      <c r="E21" s="539"/>
      <c r="F21" s="540"/>
      <c r="BS21" s="4"/>
      <c r="BT21" s="4"/>
    </row>
    <row r="22" spans="1:6" ht="12" customHeight="1">
      <c r="A22" s="465"/>
      <c r="B22" s="513"/>
      <c r="C22" s="513"/>
      <c r="D22" s="513"/>
      <c r="E22" s="513"/>
      <c r="F22" s="513"/>
    </row>
    <row r="23" spans="1:6" ht="12" customHeight="1" thickBot="1">
      <c r="A23" s="544"/>
      <c r="B23" s="544"/>
      <c r="C23" s="544"/>
      <c r="D23" s="544"/>
      <c r="E23" s="544"/>
      <c r="F23" s="544"/>
    </row>
    <row r="24" spans="1:6 71:72" ht="15" customHeight="1">
      <c r="A24" s="408" t="s">
        <v>542</v>
      </c>
      <c r="B24" s="545"/>
      <c r="C24" s="545"/>
      <c r="D24" s="426" t="s">
        <v>543</v>
      </c>
      <c r="E24" s="550"/>
      <c r="F24" s="551"/>
      <c r="BS24" s="4"/>
      <c r="BT24" s="4"/>
    </row>
    <row r="25" spans="1:6 71:72" ht="18" customHeight="1">
      <c r="A25" s="546"/>
      <c r="B25" s="412"/>
      <c r="C25" s="412"/>
      <c r="D25" s="100"/>
      <c r="E25" s="99"/>
      <c r="F25" s="129"/>
      <c r="BS25" s="4"/>
      <c r="BT25" s="4"/>
    </row>
    <row r="26" spans="1:6" ht="15" customHeight="1">
      <c r="A26" s="547" t="s">
        <v>99</v>
      </c>
      <c r="B26" s="548"/>
      <c r="C26" s="548"/>
      <c r="D26" s="548"/>
      <c r="E26" s="548"/>
      <c r="F26" s="549"/>
    </row>
    <row r="27" spans="1:6" ht="18" customHeight="1">
      <c r="A27" s="405" t="str">
        <f>+'3strana'!A26:H26</f>
        <v xml:space="preserve">  </v>
      </c>
      <c r="B27" s="514"/>
      <c r="C27" s="514"/>
      <c r="D27" s="514"/>
      <c r="E27" s="514"/>
      <c r="F27" s="515"/>
    </row>
    <row r="28" spans="1:6" ht="15" customHeight="1">
      <c r="A28" s="516" t="s">
        <v>106</v>
      </c>
      <c r="B28" s="517"/>
      <c r="C28" s="517"/>
      <c r="D28" s="517"/>
      <c r="E28" s="517"/>
      <c r="F28" s="518"/>
    </row>
    <row r="29" spans="1:6" ht="18" customHeight="1">
      <c r="A29" s="405">
        <f>+'3strana'!A28:H28</f>
        <v>0</v>
      </c>
      <c r="B29" s="514"/>
      <c r="C29" s="514"/>
      <c r="D29" s="514"/>
      <c r="E29" s="514"/>
      <c r="F29" s="515"/>
    </row>
    <row r="30" spans="1:72" s="114" customFormat="1" ht="15" customHeight="1">
      <c r="A30" s="437" t="s">
        <v>548</v>
      </c>
      <c r="B30" s="519"/>
      <c r="C30" s="519"/>
      <c r="D30" s="519"/>
      <c r="E30" s="519"/>
      <c r="F30" s="520"/>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row>
    <row r="31" spans="1:72" s="114" customFormat="1" ht="15" customHeight="1">
      <c r="A31" s="402" t="s">
        <v>545</v>
      </c>
      <c r="B31" s="521"/>
      <c r="C31" s="521"/>
      <c r="D31" s="521"/>
      <c r="E31" s="521"/>
      <c r="F31" s="522"/>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row>
    <row r="32" spans="1:72" s="114" customFormat="1" ht="15" customHeight="1">
      <c r="A32" s="526" t="s">
        <v>100</v>
      </c>
      <c r="B32" s="527"/>
      <c r="C32" s="527"/>
      <c r="D32" s="527"/>
      <c r="E32" s="527"/>
      <c r="F32" s="528"/>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row>
    <row r="33" spans="1:6" ht="18" customHeight="1">
      <c r="A33" s="405" t="str">
        <f>+'3strana'!A32:H32</f>
        <v xml:space="preserve">   / </v>
      </c>
      <c r="B33" s="514"/>
      <c r="C33" s="514"/>
      <c r="D33" s="514"/>
      <c r="E33" s="514"/>
      <c r="F33" s="515"/>
    </row>
    <row r="34" spans="1:6" ht="5.1" customHeight="1" thickBot="1">
      <c r="A34" s="523"/>
      <c r="B34" s="524"/>
      <c r="C34" s="524"/>
      <c r="D34" s="524"/>
      <c r="E34" s="524"/>
      <c r="F34" s="525"/>
    </row>
    <row r="35" spans="1:6" ht="5.1" customHeight="1" thickBot="1">
      <c r="A35" s="529"/>
      <c r="B35" s="529"/>
      <c r="C35" s="529"/>
      <c r="D35" s="529"/>
      <c r="E35" s="529"/>
      <c r="F35" s="529"/>
    </row>
    <row r="36" spans="1:6" ht="18" customHeight="1">
      <c r="A36" s="530" t="s">
        <v>138</v>
      </c>
      <c r="B36" s="531"/>
      <c r="C36" s="531"/>
      <c r="D36" s="531"/>
      <c r="E36" s="531"/>
      <c r="F36" s="532"/>
    </row>
    <row r="37" spans="1:6" ht="27" customHeight="1">
      <c r="A37" s="455" t="s">
        <v>14</v>
      </c>
      <c r="B37" s="456"/>
      <c r="C37" s="457" t="s">
        <v>34</v>
      </c>
      <c r="D37" s="537"/>
      <c r="E37" s="447" t="s">
        <v>101</v>
      </c>
      <c r="F37" s="448"/>
    </row>
    <row r="38" spans="1:6" ht="18" customHeight="1">
      <c r="A38" s="453">
        <f ca="1">+TODAY()</f>
        <v>46012</v>
      </c>
      <c r="B38" s="533"/>
      <c r="C38" s="537"/>
      <c r="D38" s="537"/>
      <c r="E38" s="449"/>
      <c r="F38" s="534"/>
    </row>
    <row r="39" spans="1:6" ht="20.1" customHeight="1">
      <c r="A39" s="130"/>
      <c r="B39" s="112"/>
      <c r="C39" s="537"/>
      <c r="D39" s="537"/>
      <c r="E39" s="535"/>
      <c r="F39" s="536"/>
    </row>
    <row r="40" spans="1:6" ht="5.1" customHeight="1" thickBot="1">
      <c r="A40" s="442"/>
      <c r="B40" s="508"/>
      <c r="C40" s="508"/>
      <c r="D40" s="508"/>
      <c r="E40" s="508"/>
      <c r="F40" s="509"/>
    </row>
    <row r="41" spans="1:6" ht="12" customHeight="1">
      <c r="A41" s="510"/>
      <c r="B41" s="511"/>
      <c r="C41" s="511"/>
      <c r="D41" s="511"/>
      <c r="E41" s="511"/>
      <c r="F41" s="511"/>
    </row>
    <row r="42" spans="1:6" ht="15" customHeight="1">
      <c r="A42" s="465" t="s">
        <v>18</v>
      </c>
      <c r="B42" s="513"/>
      <c r="C42" s="513"/>
      <c r="D42" s="513"/>
      <c r="E42" s="513"/>
      <c r="F42" s="513"/>
    </row>
    <row r="43" spans="1:6" ht="12" customHeight="1">
      <c r="A43" s="512" t="s">
        <v>147</v>
      </c>
      <c r="B43" s="507"/>
      <c r="C43" s="507"/>
      <c r="D43" s="507"/>
      <c r="E43" s="507"/>
      <c r="F43" s="507"/>
    </row>
    <row r="44" spans="1:6" ht="48" customHeight="1">
      <c r="A44" s="512" t="s">
        <v>148</v>
      </c>
      <c r="B44" s="507"/>
      <c r="C44" s="507"/>
      <c r="D44" s="507"/>
      <c r="E44" s="507"/>
      <c r="F44" s="507"/>
    </row>
    <row r="45" spans="1:6" ht="12" customHeight="1">
      <c r="A45" s="506" t="s">
        <v>41</v>
      </c>
      <c r="B45" s="507"/>
      <c r="C45" s="507"/>
      <c r="D45" s="507"/>
      <c r="E45" s="507"/>
      <c r="F45" s="507"/>
    </row>
    <row r="46" spans="1:6" ht="12" customHeight="1">
      <c r="A46" s="506" t="s">
        <v>139</v>
      </c>
      <c r="B46" s="507"/>
      <c r="C46" s="507"/>
      <c r="D46" s="507"/>
      <c r="E46" s="507"/>
      <c r="F46" s="507"/>
    </row>
    <row r="47" spans="1:6" ht="12" customHeight="1">
      <c r="A47" s="506" t="s">
        <v>149</v>
      </c>
      <c r="B47" s="507"/>
      <c r="C47" s="507"/>
      <c r="D47" s="507"/>
      <c r="E47" s="507"/>
      <c r="F47" s="507"/>
    </row>
    <row r="48" spans="1:6" ht="12" customHeight="1">
      <c r="A48" s="506" t="s">
        <v>42</v>
      </c>
      <c r="B48" s="507"/>
      <c r="C48" s="507"/>
      <c r="D48" s="507"/>
      <c r="E48" s="507"/>
      <c r="F48" s="507"/>
    </row>
    <row r="49" spans="1:6" ht="24" customHeight="1">
      <c r="A49" s="506" t="s">
        <v>43</v>
      </c>
      <c r="B49" s="507"/>
      <c r="C49" s="507"/>
      <c r="D49" s="507"/>
      <c r="E49" s="507"/>
      <c r="F49" s="507"/>
    </row>
    <row r="50" spans="1:6" ht="12.75">
      <c r="A50" s="465">
        <v>2</v>
      </c>
      <c r="B50" s="466"/>
      <c r="C50" s="466"/>
      <c r="D50" s="466"/>
      <c r="E50" s="466"/>
      <c r="F50" s="466"/>
    </row>
    <row r="51" spans="1:5" ht="12.75">
      <c r="A51" s="11"/>
      <c r="B51" s="11"/>
      <c r="C51" s="11"/>
      <c r="D51" s="11"/>
      <c r="E51" s="11"/>
    </row>
    <row r="52" spans="1:5" ht="12.75">
      <c r="A52" s="11"/>
      <c r="B52" s="11"/>
      <c r="C52" s="11"/>
      <c r="D52" s="11"/>
      <c r="E52" s="11"/>
    </row>
    <row r="53" spans="1:5" ht="12.75">
      <c r="A53" s="11"/>
      <c r="B53" s="11"/>
      <c r="C53" s="11"/>
      <c r="D53" s="11"/>
      <c r="E53" s="11"/>
    </row>
    <row r="54" spans="1:5" ht="12.75">
      <c r="A54" s="11"/>
      <c r="B54" s="11"/>
      <c r="C54" s="11"/>
      <c r="D54" s="11"/>
      <c r="E54" s="11"/>
    </row>
    <row r="55" spans="1:5" ht="12.75">
      <c r="A55" s="11"/>
      <c r="B55" s="11"/>
      <c r="C55" s="11"/>
      <c r="D55" s="11"/>
      <c r="E55" s="11"/>
    </row>
    <row r="56" spans="1:5" ht="12.75">
      <c r="A56" s="11"/>
      <c r="B56" s="11"/>
      <c r="C56" s="11"/>
      <c r="D56" s="11"/>
      <c r="E56" s="11"/>
    </row>
    <row r="57" spans="1:5" ht="12.75">
      <c r="A57" s="11"/>
      <c r="B57" s="11"/>
      <c r="C57" s="11"/>
      <c r="D57" s="11"/>
      <c r="E57" s="11"/>
    </row>
    <row r="58" spans="1:5" ht="12.75">
      <c r="A58" s="11"/>
      <c r="B58" s="11"/>
      <c r="C58" s="11"/>
      <c r="D58" s="11"/>
      <c r="E58" s="11"/>
    </row>
    <row r="59" spans="1:5" ht="12.75">
      <c r="A59" s="11"/>
      <c r="B59" s="11"/>
      <c r="C59" s="11"/>
      <c r="D59" s="11"/>
      <c r="E59" s="11"/>
    </row>
    <row r="60" spans="1:5" ht="12.75">
      <c r="A60" s="11"/>
      <c r="B60" s="11"/>
      <c r="C60" s="11"/>
      <c r="D60" s="11"/>
      <c r="E60" s="11"/>
    </row>
    <row r="61" spans="1:5" ht="12.75">
      <c r="A61" s="11"/>
      <c r="B61" s="11"/>
      <c r="C61" s="11"/>
      <c r="D61" s="11"/>
      <c r="E61" s="11"/>
    </row>
    <row r="62" spans="1:5" ht="12.75">
      <c r="A62" s="11"/>
      <c r="B62" s="11"/>
      <c r="C62" s="11"/>
      <c r="D62" s="11"/>
      <c r="E62" s="11"/>
    </row>
    <row r="63" spans="1:5" ht="12.75">
      <c r="A63" s="11"/>
      <c r="B63" s="11"/>
      <c r="C63" s="11"/>
      <c r="D63" s="11"/>
      <c r="E63" s="11"/>
    </row>
    <row r="64" spans="1:5" ht="12.75">
      <c r="A64" s="11"/>
      <c r="B64" s="11"/>
      <c r="C64" s="11"/>
      <c r="D64" s="11"/>
      <c r="E64" s="11"/>
    </row>
    <row r="65" spans="1:5" ht="12.75">
      <c r="A65" s="11"/>
      <c r="B65" s="11"/>
      <c r="C65" s="11"/>
      <c r="D65" s="11"/>
      <c r="E65" s="11"/>
    </row>
    <row r="66" spans="1:5" ht="12.75">
      <c r="A66" s="11"/>
      <c r="B66" s="11"/>
      <c r="C66" s="11"/>
      <c r="D66" s="11"/>
      <c r="E66" s="11"/>
    </row>
    <row r="67" spans="1:5" ht="12.75">
      <c r="A67" s="11"/>
      <c r="B67" s="11"/>
      <c r="C67" s="11"/>
      <c r="D67" s="11"/>
      <c r="E67" s="11"/>
    </row>
    <row r="68" spans="1:5" ht="12.75">
      <c r="A68" s="11"/>
      <c r="B68" s="11"/>
      <c r="C68" s="11"/>
      <c r="D68" s="11"/>
      <c r="E68" s="11"/>
    </row>
    <row r="69" spans="1:5" ht="12.75">
      <c r="A69" s="11"/>
      <c r="B69" s="11"/>
      <c r="C69" s="11"/>
      <c r="D69" s="11"/>
      <c r="E69" s="11"/>
    </row>
    <row r="70" spans="1:5" ht="12.75">
      <c r="A70" s="11"/>
      <c r="B70" s="11"/>
      <c r="C70" s="11"/>
      <c r="D70" s="11"/>
      <c r="E70" s="11"/>
    </row>
    <row r="71" spans="1:5" ht="12.75">
      <c r="A71" s="11"/>
      <c r="B71" s="11"/>
      <c r="C71" s="11"/>
      <c r="D71" s="11"/>
      <c r="E71" s="11"/>
    </row>
    <row r="72" spans="1:5" ht="12.75">
      <c r="A72" s="11"/>
      <c r="B72" s="11"/>
      <c r="C72" s="11"/>
      <c r="D72" s="11"/>
      <c r="E72" s="11"/>
    </row>
    <row r="73" spans="1:5" ht="12.75">
      <c r="A73" s="11"/>
      <c r="B73" s="11"/>
      <c r="C73" s="11"/>
      <c r="D73" s="11"/>
      <c r="E73" s="11"/>
    </row>
    <row r="74" spans="1:5" ht="12.75">
      <c r="A74" s="11"/>
      <c r="B74" s="11"/>
      <c r="C74" s="11"/>
      <c r="D74" s="11"/>
      <c r="E74" s="11"/>
    </row>
    <row r="75" spans="1:5" ht="12.75">
      <c r="A75" s="11"/>
      <c r="B75" s="11"/>
      <c r="C75" s="11"/>
      <c r="D75" s="11"/>
      <c r="E75" s="11"/>
    </row>
    <row r="76" spans="1:5" ht="12.75">
      <c r="A76" s="11"/>
      <c r="B76" s="11"/>
      <c r="C76" s="11"/>
      <c r="D76" s="11"/>
      <c r="E76" s="11"/>
    </row>
    <row r="77" spans="1:5" ht="12.75">
      <c r="A77" s="11"/>
      <c r="B77" s="11"/>
      <c r="C77" s="11"/>
      <c r="D77" s="11"/>
      <c r="E77" s="11"/>
    </row>
    <row r="78" spans="1:5" ht="12.75">
      <c r="A78" s="11"/>
      <c r="B78" s="11"/>
      <c r="C78" s="11"/>
      <c r="D78" s="11"/>
      <c r="E78" s="11"/>
    </row>
    <row r="79" spans="1:5" ht="12.75">
      <c r="A79" s="11"/>
      <c r="B79" s="11"/>
      <c r="C79" s="11"/>
      <c r="D79" s="11"/>
      <c r="E79" s="11"/>
    </row>
    <row r="80" spans="1:5" ht="12.75">
      <c r="A80" s="11"/>
      <c r="B80" s="11"/>
      <c r="C80" s="11"/>
      <c r="D80" s="11"/>
      <c r="E80" s="11"/>
    </row>
    <row r="81" s="11" customFormat="1" ht="12.75"/>
    <row r="82" s="11" customFormat="1" ht="12.75"/>
    <row r="83" s="11" customFormat="1" ht="12.75"/>
    <row r="84" s="11" customFormat="1" ht="12.75"/>
    <row r="85" s="11" customFormat="1" ht="12.75"/>
    <row r="86" s="11" customFormat="1" ht="12.75"/>
    <row r="87" s="11" customFormat="1" ht="12.75"/>
    <row r="88" s="11" customFormat="1" ht="12.75"/>
    <row r="89" s="11" customFormat="1" ht="12.75"/>
    <row r="90" s="11" customFormat="1" ht="12.75"/>
    <row r="91" s="11" customFormat="1" ht="12.75"/>
    <row r="92" s="11" customFormat="1" ht="12.75"/>
    <row r="93" s="11" customFormat="1" ht="12.75"/>
    <row r="94" s="11" customFormat="1" ht="12.75"/>
    <row r="95" s="11" customFormat="1" ht="12.75"/>
    <row r="96" s="11" customFormat="1" ht="12.75"/>
    <row r="97" s="11" customFormat="1" ht="12.75"/>
    <row r="98" s="11" customFormat="1" ht="12.75"/>
    <row r="99" s="11" customFormat="1" ht="12.75"/>
    <row r="100" s="11" customFormat="1" ht="12.75"/>
    <row r="101" s="11" customFormat="1" ht="12.75"/>
    <row r="102" s="11" customFormat="1" ht="12.75"/>
    <row r="103" s="11" customFormat="1" ht="12.75"/>
    <row r="104" s="11" customFormat="1" ht="12.75"/>
    <row r="105" s="11" customFormat="1" ht="12.75"/>
    <row r="106" s="11" customFormat="1" ht="12.75"/>
    <row r="107" s="11" customFormat="1" ht="12.75"/>
    <row r="108" s="11" customFormat="1" ht="12.75"/>
    <row r="109" s="11" customFormat="1" ht="12.75"/>
    <row r="110" s="11" customFormat="1" ht="12.75"/>
    <row r="111" s="11" customFormat="1" ht="12.75"/>
    <row r="112" s="11" customFormat="1" ht="12.75"/>
    <row r="113" s="11" customFormat="1" ht="12.75"/>
    <row r="114" s="11" customFormat="1" ht="12.75"/>
    <row r="115" s="11" customFormat="1" ht="12.75"/>
    <row r="116" s="11" customFormat="1" ht="12.75"/>
    <row r="117" s="11" customFormat="1" ht="12.75"/>
    <row r="118" s="11" customFormat="1" ht="12.75"/>
    <row r="119" s="11" customFormat="1" ht="12.75"/>
    <row r="120" s="11" customFormat="1" ht="12.75"/>
    <row r="121" s="11" customFormat="1" ht="12.75"/>
    <row r="122" s="11" customFormat="1" ht="12.75"/>
    <row r="123" s="11" customFormat="1" ht="12.75"/>
    <row r="124" s="11" customFormat="1" ht="12.75"/>
    <row r="125" s="11" customFormat="1" ht="12.75"/>
    <row r="126" s="11" customFormat="1" ht="12.75"/>
    <row r="127" s="11" customFormat="1" ht="12.75"/>
    <row r="128" s="11" customFormat="1" ht="12.75"/>
    <row r="129" s="11" customFormat="1" ht="12.75"/>
    <row r="130" s="11" customFormat="1" ht="12.75"/>
    <row r="131" s="11" customFormat="1" ht="12.75"/>
    <row r="132" s="11" customFormat="1" ht="12.75"/>
    <row r="133" s="11" customFormat="1" ht="12.75"/>
    <row r="134" s="11" customFormat="1" ht="12.75"/>
    <row r="135" s="11" customFormat="1" ht="12.75"/>
    <row r="136" s="11" customFormat="1" ht="12.75"/>
    <row r="137" s="11" customFormat="1" ht="12.75"/>
    <row r="138" s="11" customFormat="1" ht="12.75"/>
    <row r="139" s="11" customFormat="1" ht="12.75"/>
    <row r="140" s="11" customFormat="1" ht="12.75"/>
    <row r="141" s="11" customFormat="1" ht="12.75"/>
    <row r="142" s="11" customFormat="1" ht="12.75"/>
    <row r="143" s="11" customFormat="1" ht="12.75"/>
    <row r="144" s="11" customFormat="1" ht="12.75"/>
    <row r="145" s="11" customFormat="1" ht="12.75"/>
    <row r="146" s="11" customFormat="1" ht="12.75"/>
    <row r="147" s="11" customFormat="1" ht="12.75"/>
    <row r="148" s="11" customFormat="1" ht="12.75"/>
    <row r="149" s="11" customFormat="1" ht="12.75"/>
    <row r="150" s="11" customFormat="1" ht="12.75"/>
    <row r="151" s="11" customFormat="1" ht="12.75"/>
    <row r="152" s="11" customFormat="1" ht="12.75"/>
    <row r="153" s="11" customFormat="1" ht="12.75"/>
    <row r="154" s="11" customFormat="1" ht="12.75"/>
    <row r="155" s="11" customFormat="1" ht="12.75"/>
    <row r="156" s="11" customFormat="1" ht="12.75"/>
    <row r="157" s="11" customFormat="1" ht="12.75"/>
    <row r="158" s="11" customFormat="1" ht="12.75"/>
    <row r="159" s="11" customFormat="1" ht="12.75"/>
    <row r="160" s="11" customFormat="1" ht="12.75"/>
    <row r="161" s="11" customFormat="1" ht="12.75"/>
    <row r="162" s="11" customFormat="1" ht="12.75"/>
    <row r="163" s="11" customFormat="1" ht="12.75"/>
    <row r="164" s="11" customFormat="1" ht="12.75"/>
    <row r="165" s="11" customFormat="1" ht="12.75"/>
    <row r="166" s="11" customFormat="1" ht="12.75"/>
    <row r="167" s="11" customFormat="1" ht="12.75"/>
    <row r="168" s="11" customFormat="1" ht="12.75"/>
    <row r="169" s="11" customFormat="1" ht="12.75"/>
  </sheetData>
  <sheetProtection algorithmName="SHA-512" hashValue="txF/ilxXpLM+lLhqnq/6eujAl20bxapvQRqIJop2HOj61l2G3qs3nTzkd5AELUW8znXrSCq8+JYXvqrwc6bV8Q==" saltValue="ijZzA96IcEjRALShja9szg==" spinCount="100000" sheet="1" objects="1" scenarios="1"/>
  <mergeCells count="45">
    <mergeCell ref="A17:F17"/>
    <mergeCell ref="A18:F18"/>
    <mergeCell ref="C19:F19"/>
    <mergeCell ref="A19:B19"/>
    <mergeCell ref="A27:F27"/>
    <mergeCell ref="A23:F23"/>
    <mergeCell ref="A24:C24"/>
    <mergeCell ref="A25:C25"/>
    <mergeCell ref="A26:F26"/>
    <mergeCell ref="D24:F24"/>
    <mergeCell ref="A22:F22"/>
    <mergeCell ref="A20:F20"/>
    <mergeCell ref="A21:F21"/>
    <mergeCell ref="A16:F16"/>
    <mergeCell ref="E2:E4"/>
    <mergeCell ref="F2:F4"/>
    <mergeCell ref="A1:A5"/>
    <mergeCell ref="B2:B4"/>
    <mergeCell ref="C2:C4"/>
    <mergeCell ref="D2:D4"/>
    <mergeCell ref="A35:F35"/>
    <mergeCell ref="A36:F36"/>
    <mergeCell ref="A38:B38"/>
    <mergeCell ref="E37:F37"/>
    <mergeCell ref="E38:F39"/>
    <mergeCell ref="C37:D39"/>
    <mergeCell ref="A37:B37"/>
    <mergeCell ref="A33:F33"/>
    <mergeCell ref="A28:F28"/>
    <mergeCell ref="A30:F30"/>
    <mergeCell ref="A31:F31"/>
    <mergeCell ref="A34:F34"/>
    <mergeCell ref="A32:F32"/>
    <mergeCell ref="A29:F29"/>
    <mergeCell ref="A50:F50"/>
    <mergeCell ref="A45:F45"/>
    <mergeCell ref="A46:F46"/>
    <mergeCell ref="A47:F47"/>
    <mergeCell ref="A40:F40"/>
    <mergeCell ref="A41:F41"/>
    <mergeCell ref="A43:F43"/>
    <mergeCell ref="A44:F44"/>
    <mergeCell ref="A48:F48"/>
    <mergeCell ref="A42:F42"/>
    <mergeCell ref="A49:F49"/>
  </mergeCells>
  <printOptions horizontalCentered="1" verticalCentered="1"/>
  <pageMargins left="0.393700787401575" right="0.393700787401575" top="0.393700787401575" bottom="0.393700787401575" header="0.511811023622047" footer="0.511811023622047"/>
  <pageSetup horizontalDpi="300" verticalDpi="300" orientation="portrait" paperSize="9" scale="96"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H205"/>
  <sheetViews>
    <sheetView workbookViewId="0" topLeftCell="A1">
      <selection pane="topLeft" activeCell="D92" sqref="D92"/>
    </sheetView>
  </sheetViews>
  <sheetFormatPr defaultRowHeight="12.75"/>
  <cols>
    <col min="2" max="2" width="30.5714285714286" customWidth="1"/>
    <col min="3" max="3" width="10" customWidth="1"/>
    <col min="5" max="5" width="41" customWidth="1"/>
    <col min="8" max="8" width="32" customWidth="1"/>
  </cols>
  <sheetData>
    <row r="1" spans="1:8" ht="12.75" customHeight="1" thickBot="1">
      <c r="A1" s="140"/>
      <c r="B1" s="140"/>
      <c r="C1" s="140"/>
      <c r="D1" s="141"/>
      <c r="E1" s="140"/>
      <c r="F1" s="140"/>
      <c r="G1" s="140"/>
      <c r="H1" s="140"/>
    </row>
    <row r="2" spans="1:8" ht="12.75" customHeight="1" thickBot="1">
      <c r="A2" s="140"/>
      <c r="B2" s="142" t="s">
        <v>251</v>
      </c>
      <c r="C2" s="143"/>
      <c r="D2" s="144"/>
      <c r="E2" s="145" t="s">
        <v>252</v>
      </c>
      <c r="F2" s="146"/>
      <c r="G2" s="145">
        <f>COUNTIF(H3:H210,"?*")</f>
        <v>202</v>
      </c>
      <c r="H2" s="147"/>
    </row>
    <row r="3" spans="1:8" ht="12.75" customHeight="1">
      <c r="A3" s="140"/>
      <c r="B3" s="148" t="s">
        <v>253</v>
      </c>
      <c r="C3" s="149">
        <v>451</v>
      </c>
      <c r="D3" s="150">
        <f>IF(ISNUMBER(SEARCH(ZAKL_DATA!$B$14,E3)),MAX($D$2:D2)+1,0)</f>
        <v>1</v>
      </c>
      <c r="E3" s="151" t="s">
        <v>254</v>
      </c>
      <c r="F3" s="152">
        <v>2001</v>
      </c>
      <c r="G3" s="153"/>
      <c r="H3" s="154" t="str">
        <f>IFERROR(VLOOKUP(ROWS($H$3:H3),$D$3:$E$204,2,0),"")</f>
        <v>PRAHA 1</v>
      </c>
    </row>
    <row r="4" spans="1:8" ht="12.75" customHeight="1">
      <c r="A4" s="140"/>
      <c r="B4" s="155" t="s">
        <v>255</v>
      </c>
      <c r="C4" s="156">
        <v>452</v>
      </c>
      <c r="D4" s="150">
        <f>IF(ISNUMBER(SEARCH(ZAKL_DATA!$B$14,E4)),MAX($D$2:D3)+1,0)</f>
        <v>2</v>
      </c>
      <c r="E4" s="157" t="s">
        <v>256</v>
      </c>
      <c r="F4" s="158">
        <v>2002</v>
      </c>
      <c r="G4" s="159"/>
      <c r="H4" s="160" t="str">
        <f>IFERROR(VLOOKUP(ROWS($H$3:H4),$D$3:$E$204,2,0),"")</f>
        <v>PRAHA 2</v>
      </c>
    </row>
    <row r="5" spans="1:8" ht="12.75" customHeight="1">
      <c r="A5" s="140"/>
      <c r="B5" s="155" t="s">
        <v>257</v>
      </c>
      <c r="C5" s="156">
        <v>453</v>
      </c>
      <c r="D5" s="150">
        <f>IF(ISNUMBER(SEARCH(ZAKL_DATA!$B$14,E5)),MAX($D$2:D4)+1,0)</f>
        <v>3</v>
      </c>
      <c r="E5" s="157" t="s">
        <v>258</v>
      </c>
      <c r="F5" s="158">
        <v>2003</v>
      </c>
      <c r="G5" s="159"/>
      <c r="H5" s="160" t="str">
        <f>IFERROR(VLOOKUP(ROWS($H$3:H5),$D$3:$E$204,2,0),"")</f>
        <v>PRAHA 3</v>
      </c>
    </row>
    <row r="6" spans="1:8" ht="12.75" customHeight="1">
      <c r="A6" s="140"/>
      <c r="B6" s="155" t="s">
        <v>259</v>
      </c>
      <c r="C6" s="156">
        <v>454</v>
      </c>
      <c r="D6" s="150">
        <f>IF(ISNUMBER(SEARCH(ZAKL_DATA!$B$14,E6)),MAX($D$2:D5)+1,0)</f>
        <v>4</v>
      </c>
      <c r="E6" s="157" t="s">
        <v>260</v>
      </c>
      <c r="F6" s="158">
        <v>2004</v>
      </c>
      <c r="G6" s="159"/>
      <c r="H6" s="160" t="str">
        <f>IFERROR(VLOOKUP(ROWS($H$3:H6),$D$3:$E$204,2,0),"")</f>
        <v>PRAHA 4</v>
      </c>
    </row>
    <row r="7" spans="1:8" ht="12.75" customHeight="1">
      <c r="A7" s="140"/>
      <c r="B7" s="155" t="s">
        <v>261</v>
      </c>
      <c r="C7" s="156">
        <v>455</v>
      </c>
      <c r="D7" s="150">
        <f>IF(ISNUMBER(SEARCH(ZAKL_DATA!$B$14,E7)),MAX($D$2:D6)+1,0)</f>
        <v>5</v>
      </c>
      <c r="E7" s="157" t="s">
        <v>262</v>
      </c>
      <c r="F7" s="158">
        <v>2005</v>
      </c>
      <c r="G7" s="159"/>
      <c r="H7" s="160" t="str">
        <f>IFERROR(VLOOKUP(ROWS($H$3:H7),$D$3:$E$204,2,0),"")</f>
        <v>PRAHA 5</v>
      </c>
    </row>
    <row r="8" spans="1:8" ht="12.75" customHeight="1">
      <c r="A8" s="140"/>
      <c r="B8" s="155" t="s">
        <v>263</v>
      </c>
      <c r="C8" s="156">
        <v>456</v>
      </c>
      <c r="D8" s="150">
        <f>IF(ISNUMBER(SEARCH(ZAKL_DATA!$B$14,E8)),MAX($D$2:D7)+1,0)</f>
        <v>6</v>
      </c>
      <c r="E8" s="157" t="s">
        <v>264</v>
      </c>
      <c r="F8" s="158">
        <v>2006</v>
      </c>
      <c r="G8" s="159"/>
      <c r="H8" s="160" t="str">
        <f>IFERROR(VLOOKUP(ROWS($H$3:H8),$D$3:$E$204,2,0),"")</f>
        <v>PRAHA 6</v>
      </c>
    </row>
    <row r="9" spans="1:8" ht="12.75" customHeight="1">
      <c r="A9" s="140"/>
      <c r="B9" s="155" t="s">
        <v>265</v>
      </c>
      <c r="C9" s="156">
        <v>457</v>
      </c>
      <c r="D9" s="150">
        <f>IF(ISNUMBER(SEARCH(ZAKL_DATA!$B$14,E9)),MAX($D$2:D8)+1,0)</f>
        <v>7</v>
      </c>
      <c r="E9" s="157" t="s">
        <v>266</v>
      </c>
      <c r="F9" s="158">
        <v>2007</v>
      </c>
      <c r="G9" s="159"/>
      <c r="H9" s="160" t="str">
        <f>IFERROR(VLOOKUP(ROWS($H$3:H9),$D$3:$E$204,2,0),"")</f>
        <v>PRAHA 7</v>
      </c>
    </row>
    <row r="10" spans="1:8" ht="12.75" customHeight="1">
      <c r="A10" s="140"/>
      <c r="B10" s="155" t="s">
        <v>267</v>
      </c>
      <c r="C10" s="156">
        <v>458</v>
      </c>
      <c r="D10" s="150">
        <f>IF(ISNUMBER(SEARCH(ZAKL_DATA!$B$14,E10)),MAX($D$2:D9)+1,0)</f>
        <v>8</v>
      </c>
      <c r="E10" s="157" t="s">
        <v>268</v>
      </c>
      <c r="F10" s="158">
        <v>2008</v>
      </c>
      <c r="G10" s="159"/>
      <c r="H10" s="160" t="str">
        <f>IFERROR(VLOOKUP(ROWS($H$3:H10),$D$3:$E$204,2,0),"")</f>
        <v>PRAHA 8</v>
      </c>
    </row>
    <row r="11" spans="1:8" ht="12.75" customHeight="1">
      <c r="A11" s="140"/>
      <c r="B11" s="155" t="s">
        <v>269</v>
      </c>
      <c r="C11" s="156">
        <v>459</v>
      </c>
      <c r="D11" s="150">
        <f>IF(ISNUMBER(SEARCH(ZAKL_DATA!$B$14,E11)),MAX($D$2:D10)+1,0)</f>
        <v>9</v>
      </c>
      <c r="E11" s="157" t="s">
        <v>270</v>
      </c>
      <c r="F11" s="158">
        <v>2009</v>
      </c>
      <c r="G11" s="159"/>
      <c r="H11" s="160" t="str">
        <f>IFERROR(VLOOKUP(ROWS($H$3:H11),$D$3:$E$204,2,0),"")</f>
        <v>PRAHA 9</v>
      </c>
    </row>
    <row r="12" spans="1:8" ht="12.75" customHeight="1">
      <c r="A12" s="140"/>
      <c r="B12" s="155" t="s">
        <v>271</v>
      </c>
      <c r="C12" s="141">
        <v>460</v>
      </c>
      <c r="D12" s="150">
        <f>IF(ISNUMBER(SEARCH(ZAKL_DATA!$B$14,E12)),MAX($D$2:D11)+1,0)</f>
        <v>10</v>
      </c>
      <c r="E12" s="157" t="s">
        <v>272</v>
      </c>
      <c r="F12" s="158">
        <v>2010</v>
      </c>
      <c r="G12" s="159"/>
      <c r="H12" s="160" t="str">
        <f>IFERROR(VLOOKUP(ROWS($H$3:H12),$D$3:$E$204,2,0),"")</f>
        <v>PRAHA 10</v>
      </c>
    </row>
    <row r="13" spans="1:8" ht="12.75" customHeight="1">
      <c r="A13" s="140"/>
      <c r="B13" s="155" t="s">
        <v>273</v>
      </c>
      <c r="C13" s="156">
        <v>461</v>
      </c>
      <c r="D13" s="150">
        <f>IF(ISNUMBER(SEARCH(ZAKL_DATA!$B$14,E13)),MAX($D$2:D12)+1,0)</f>
        <v>11</v>
      </c>
      <c r="E13" s="157" t="s">
        <v>274</v>
      </c>
      <c r="F13" s="158">
        <v>2011</v>
      </c>
      <c r="G13" s="159"/>
      <c r="H13" s="160" t="str">
        <f>IFERROR(VLOOKUP(ROWS($H$3:H13),$D$3:$E$204,2,0),"")</f>
        <v>PRAHA-JIŽNÍ MĚSTO</v>
      </c>
    </row>
    <row r="14" spans="1:8" ht="12.75" customHeight="1">
      <c r="A14" s="140"/>
      <c r="B14" s="155" t="s">
        <v>275</v>
      </c>
      <c r="C14" s="156">
        <v>462</v>
      </c>
      <c r="D14" s="150">
        <f>IF(ISNUMBER(SEARCH(ZAKL_DATA!$B$14,E14)),MAX($D$2:D13)+1,0)</f>
        <v>12</v>
      </c>
      <c r="E14" s="157" t="s">
        <v>276</v>
      </c>
      <c r="F14" s="158">
        <v>2012</v>
      </c>
      <c r="G14" s="159"/>
      <c r="H14" s="160" t="str">
        <f>IFERROR(VLOOKUP(ROWS($H$3:H14),$D$3:$E$204,2,0),"")</f>
        <v>PRAHA-MODŘANY</v>
      </c>
    </row>
    <row r="15" spans="1:8" ht="12.75" customHeight="1">
      <c r="A15" s="140"/>
      <c r="B15" s="155" t="s">
        <v>277</v>
      </c>
      <c r="C15" s="156">
        <v>463</v>
      </c>
      <c r="D15" s="150">
        <f>IF(ISNUMBER(SEARCH(ZAKL_DATA!$B$14,E15)),MAX($D$2:D14)+1,0)</f>
        <v>13</v>
      </c>
      <c r="E15" s="157" t="s">
        <v>278</v>
      </c>
      <c r="F15" s="158">
        <v>2101</v>
      </c>
      <c r="G15" s="159"/>
      <c r="H15" s="160" t="str">
        <f>IFERROR(VLOOKUP(ROWS($H$3:H15),$D$3:$E$204,2,0),"")</f>
        <v>PRAHA - VÝCHOD</v>
      </c>
    </row>
    <row r="16" spans="1:8" ht="12.75" customHeight="1">
      <c r="A16" s="140"/>
      <c r="B16" s="155" t="s">
        <v>279</v>
      </c>
      <c r="C16" s="156">
        <v>464</v>
      </c>
      <c r="D16" s="150">
        <f>IF(ISNUMBER(SEARCH(ZAKL_DATA!$B$14,E16)),MAX($D$2:D15)+1,0)</f>
        <v>14</v>
      </c>
      <c r="E16" s="157" t="s">
        <v>280</v>
      </c>
      <c r="F16" s="158">
        <v>2102</v>
      </c>
      <c r="G16" s="159"/>
      <c r="H16" s="160" t="str">
        <f>IFERROR(VLOOKUP(ROWS($H$3:H16),$D$3:$E$204,2,0),"")</f>
        <v>PRAHA ZÁPAD</v>
      </c>
    </row>
    <row r="17" spans="1:8" ht="12.75" customHeight="1" thickBot="1">
      <c r="A17" s="140"/>
      <c r="B17" s="161" t="s">
        <v>281</v>
      </c>
      <c r="C17" s="162">
        <v>13</v>
      </c>
      <c r="D17" s="150">
        <f>IF(ISNUMBER(SEARCH(ZAKL_DATA!$B$14,E17)),MAX($D$2:D16)+1,0)</f>
        <v>15</v>
      </c>
      <c r="E17" s="157" t="s">
        <v>282</v>
      </c>
      <c r="F17" s="158">
        <v>2103</v>
      </c>
      <c r="G17" s="159"/>
      <c r="H17" s="160" t="str">
        <f>IFERROR(VLOOKUP(ROWS($H$3:H17),$D$3:$E$204,2,0),"")</f>
        <v>BENEŠOV</v>
      </c>
    </row>
    <row r="18" spans="1:8" ht="12.75" customHeight="1">
      <c r="A18" s="140"/>
      <c r="B18" s="140"/>
      <c r="C18" s="140"/>
      <c r="D18" s="150">
        <f>IF(ISNUMBER(SEARCH(ZAKL_DATA!$B$14,E18)),MAX($D$2:D17)+1,0)</f>
        <v>16</v>
      </c>
      <c r="E18" s="157" t="s">
        <v>283</v>
      </c>
      <c r="F18" s="158">
        <v>2104</v>
      </c>
      <c r="G18" s="159"/>
      <c r="H18" s="160" t="str">
        <f>IFERROR(VLOOKUP(ROWS($H$3:H18),$D$3:$E$204,2,0),"")</f>
        <v>BEROUN</v>
      </c>
    </row>
    <row r="19" spans="1:8" ht="12.75" customHeight="1">
      <c r="A19" s="140"/>
      <c r="B19" s="140"/>
      <c r="C19" s="140"/>
      <c r="D19" s="150">
        <f>IF(ISNUMBER(SEARCH(ZAKL_DATA!$B$14,E19)),MAX($D$2:D18)+1,0)</f>
        <v>17</v>
      </c>
      <c r="E19" s="157" t="s">
        <v>284</v>
      </c>
      <c r="F19" s="158">
        <v>2105</v>
      </c>
      <c r="G19" s="159"/>
      <c r="H19" s="160" t="str">
        <f>IFERROR(VLOOKUP(ROWS($H$3:H19),$D$3:$E$204,2,0),"")</f>
        <v>BRANDÝS N.L. - ST.BOL.</v>
      </c>
    </row>
    <row r="20" spans="1:8" ht="12.75" customHeight="1">
      <c r="A20" s="140"/>
      <c r="B20" s="140"/>
      <c r="C20" s="140"/>
      <c r="D20" s="150">
        <f>IF(ISNUMBER(SEARCH(ZAKL_DATA!$B$14,E20)),MAX($D$2:D19)+1,0)</f>
        <v>18</v>
      </c>
      <c r="E20" s="157" t="s">
        <v>285</v>
      </c>
      <c r="F20" s="158">
        <v>2106</v>
      </c>
      <c r="G20" s="159"/>
      <c r="H20" s="160" t="str">
        <f>IFERROR(VLOOKUP(ROWS($H$3:H20),$D$3:$E$204,2,0),"")</f>
        <v>ČÁSLAV</v>
      </c>
    </row>
    <row r="21" spans="1:8" ht="12.75" customHeight="1">
      <c r="A21" s="140"/>
      <c r="B21" s="140"/>
      <c r="C21" s="140"/>
      <c r="D21" s="150">
        <f>IF(ISNUMBER(SEARCH(ZAKL_DATA!$B$14,E21)),MAX($D$2:D20)+1,0)</f>
        <v>19</v>
      </c>
      <c r="E21" s="157" t="s">
        <v>286</v>
      </c>
      <c r="F21" s="158">
        <v>2107</v>
      </c>
      <c r="G21" s="159"/>
      <c r="H21" s="160" t="str">
        <f>IFERROR(VLOOKUP(ROWS($H$3:H21),$D$3:$E$204,2,0),"")</f>
        <v>ČESKÝ BROD</v>
      </c>
    </row>
    <row r="22" spans="1:8" ht="12.75" customHeight="1">
      <c r="A22" s="140"/>
      <c r="B22" s="140"/>
      <c r="C22" s="140"/>
      <c r="D22" s="150">
        <f>IF(ISNUMBER(SEARCH(ZAKL_DATA!$B$14,E22)),MAX($D$2:D21)+1,0)</f>
        <v>20</v>
      </c>
      <c r="E22" s="157" t="s">
        <v>287</v>
      </c>
      <c r="F22" s="158">
        <v>2108</v>
      </c>
      <c r="G22" s="159"/>
      <c r="H22" s="160" t="str">
        <f>IFERROR(VLOOKUP(ROWS($H$3:H22),$D$3:$E$204,2,0),"")</f>
        <v>DOBŘÍŠ</v>
      </c>
    </row>
    <row r="23" spans="1:8" ht="12.75" customHeight="1">
      <c r="A23" s="140"/>
      <c r="B23" s="140"/>
      <c r="C23" s="140"/>
      <c r="D23" s="150">
        <f>IF(ISNUMBER(SEARCH(ZAKL_DATA!$B$14,E23)),MAX($D$2:D22)+1,0)</f>
        <v>21</v>
      </c>
      <c r="E23" s="157" t="s">
        <v>288</v>
      </c>
      <c r="F23" s="158">
        <v>2109</v>
      </c>
      <c r="G23" s="159"/>
      <c r="H23" s="160" t="str">
        <f>IFERROR(VLOOKUP(ROWS($H$3:H23),$D$3:$E$204,2,0),"")</f>
        <v>HOŘOVICE</v>
      </c>
    </row>
    <row r="24" spans="1:8" ht="12.75" customHeight="1">
      <c r="A24" s="140"/>
      <c r="B24" s="140"/>
      <c r="C24" s="140"/>
      <c r="D24" s="150">
        <f>IF(ISNUMBER(SEARCH(ZAKL_DATA!$B$14,E24)),MAX($D$2:D23)+1,0)</f>
        <v>22</v>
      </c>
      <c r="E24" s="157" t="s">
        <v>289</v>
      </c>
      <c r="F24" s="158">
        <v>2110</v>
      </c>
      <c r="G24" s="159"/>
      <c r="H24" s="160" t="str">
        <f>IFERROR(VLOOKUP(ROWS($H$3:H24),$D$3:$E$204,2,0),"")</f>
        <v>KLADNO</v>
      </c>
    </row>
    <row r="25" spans="1:8" ht="12.75" customHeight="1">
      <c r="A25" s="140"/>
      <c r="B25" s="140"/>
      <c r="C25" s="140"/>
      <c r="D25" s="150">
        <f>IF(ISNUMBER(SEARCH(ZAKL_DATA!$B$14,E25)),MAX($D$2:D24)+1,0)</f>
        <v>23</v>
      </c>
      <c r="E25" s="157" t="s">
        <v>290</v>
      </c>
      <c r="F25" s="158">
        <v>2111</v>
      </c>
      <c r="G25" s="159"/>
      <c r="H25" s="160" t="str">
        <f>IFERROR(VLOOKUP(ROWS($H$3:H25),$D$3:$E$204,2,0),"")</f>
        <v>KOLÍN</v>
      </c>
    </row>
    <row r="26" spans="1:8" ht="12.75" customHeight="1">
      <c r="A26" s="140"/>
      <c r="B26" s="140"/>
      <c r="C26" s="140"/>
      <c r="D26" s="150">
        <f>IF(ISNUMBER(SEARCH(ZAKL_DATA!$B$14,E26)),MAX($D$2:D25)+1,0)</f>
        <v>24</v>
      </c>
      <c r="E26" s="157" t="s">
        <v>291</v>
      </c>
      <c r="F26" s="158">
        <v>2112</v>
      </c>
      <c r="G26" s="159"/>
      <c r="H26" s="160" t="str">
        <f>IFERROR(VLOOKUP(ROWS($H$3:H26),$D$3:$E$204,2,0),"")</f>
        <v>KRALUPY NAD VLTAVOU</v>
      </c>
    </row>
    <row r="27" spans="1:8" ht="12.75" customHeight="1">
      <c r="A27" s="140"/>
      <c r="B27" s="140"/>
      <c r="C27" s="140"/>
      <c r="D27" s="150">
        <f>IF(ISNUMBER(SEARCH(ZAKL_DATA!$B$14,E27)),MAX($D$2:D26)+1,0)</f>
        <v>25</v>
      </c>
      <c r="E27" s="157" t="s">
        <v>292</v>
      </c>
      <c r="F27" s="158">
        <v>2113</v>
      </c>
      <c r="G27" s="159"/>
      <c r="H27" s="160" t="str">
        <f>IFERROR(VLOOKUP(ROWS($H$3:H27),$D$3:$E$204,2,0),"")</f>
        <v>KUTNÁ HORA</v>
      </c>
    </row>
    <row r="28" spans="1:8" ht="12.75" customHeight="1">
      <c r="A28" s="140"/>
      <c r="B28" s="140"/>
      <c r="C28" s="140"/>
      <c r="D28" s="150">
        <f>IF(ISNUMBER(SEARCH(ZAKL_DATA!$B$14,E28)),MAX($D$2:D27)+1,0)</f>
        <v>26</v>
      </c>
      <c r="E28" s="157" t="s">
        <v>293</v>
      </c>
      <c r="F28" s="158">
        <v>2114</v>
      </c>
      <c r="G28" s="159"/>
      <c r="H28" s="160" t="str">
        <f>IFERROR(VLOOKUP(ROWS($H$3:H28),$D$3:$E$204,2,0),"")</f>
        <v>MĚLNÍK</v>
      </c>
    </row>
    <row r="29" spans="1:8" ht="12.75" customHeight="1">
      <c r="A29" s="140"/>
      <c r="B29" s="140"/>
      <c r="C29" s="140"/>
      <c r="D29" s="150">
        <f>IF(ISNUMBER(SEARCH(ZAKL_DATA!$B$14,E29)),MAX($D$2:D28)+1,0)</f>
        <v>27</v>
      </c>
      <c r="E29" s="157" t="s">
        <v>294</v>
      </c>
      <c r="F29" s="158">
        <v>2115</v>
      </c>
      <c r="G29" s="159"/>
      <c r="H29" s="160" t="str">
        <f>IFERROR(VLOOKUP(ROWS($H$3:H29),$D$3:$E$204,2,0),"")</f>
        <v>MLADÁ BOLESLAV</v>
      </c>
    </row>
    <row r="30" spans="1:8" ht="12.75" customHeight="1">
      <c r="A30" s="140"/>
      <c r="B30" s="140"/>
      <c r="C30" s="140"/>
      <c r="D30" s="150">
        <f>IF(ISNUMBER(SEARCH(ZAKL_DATA!$B$14,E30)),MAX($D$2:D29)+1,0)</f>
        <v>28</v>
      </c>
      <c r="E30" s="157" t="s">
        <v>295</v>
      </c>
      <c r="F30" s="158">
        <v>2116</v>
      </c>
      <c r="G30" s="159"/>
      <c r="H30" s="160" t="str">
        <f>IFERROR(VLOOKUP(ROWS($H$3:H30),$D$3:$E$204,2,0),"")</f>
        <v>MNICHOVO HRADIŠTĚ</v>
      </c>
    </row>
    <row r="31" spans="1:8" ht="12.75" customHeight="1">
      <c r="A31" s="140"/>
      <c r="B31" s="140"/>
      <c r="C31" s="140"/>
      <c r="D31" s="150">
        <f>IF(ISNUMBER(SEARCH(ZAKL_DATA!$B$14,E31)),MAX($D$2:D30)+1,0)</f>
        <v>29</v>
      </c>
      <c r="E31" s="157" t="s">
        <v>296</v>
      </c>
      <c r="F31" s="158">
        <v>2117</v>
      </c>
      <c r="G31" s="159"/>
      <c r="H31" s="160" t="str">
        <f>IFERROR(VLOOKUP(ROWS($H$3:H31),$D$3:$E$204,2,0),"")</f>
        <v>NERATOVICE</v>
      </c>
    </row>
    <row r="32" spans="1:8" ht="12.75" customHeight="1">
      <c r="A32" s="140"/>
      <c r="B32" s="140"/>
      <c r="C32" s="140"/>
      <c r="D32" s="150">
        <f>IF(ISNUMBER(SEARCH(ZAKL_DATA!$B$14,E32)),MAX($D$2:D31)+1,0)</f>
        <v>30</v>
      </c>
      <c r="E32" s="157" t="s">
        <v>297</v>
      </c>
      <c r="F32" s="158">
        <v>2118</v>
      </c>
      <c r="G32" s="159"/>
      <c r="H32" s="160" t="str">
        <f>IFERROR(VLOOKUP(ROWS($H$3:H32),$D$3:$E$204,2,0),"")</f>
        <v>NYMBURK</v>
      </c>
    </row>
    <row r="33" spans="1:8" ht="12.75" customHeight="1">
      <c r="A33" s="140"/>
      <c r="B33" s="140"/>
      <c r="C33" s="140"/>
      <c r="D33" s="150">
        <f>IF(ISNUMBER(SEARCH(ZAKL_DATA!$B$14,E33)),MAX($D$2:D32)+1,0)</f>
        <v>31</v>
      </c>
      <c r="E33" s="157" t="s">
        <v>298</v>
      </c>
      <c r="F33" s="158">
        <v>2119</v>
      </c>
      <c r="G33" s="159"/>
      <c r="H33" s="160" t="str">
        <f>IFERROR(VLOOKUP(ROWS($H$3:H33),$D$3:$E$204,2,0),"")</f>
        <v>PODĚBRADY</v>
      </c>
    </row>
    <row r="34" spans="1:8" ht="12.75" customHeight="1">
      <c r="A34" s="140"/>
      <c r="B34" s="140"/>
      <c r="C34" s="140"/>
      <c r="D34" s="150">
        <f>IF(ISNUMBER(SEARCH(ZAKL_DATA!$B$14,E34)),MAX($D$2:D33)+1,0)</f>
        <v>32</v>
      </c>
      <c r="E34" s="157" t="s">
        <v>299</v>
      </c>
      <c r="F34" s="158">
        <v>2120</v>
      </c>
      <c r="G34" s="159"/>
      <c r="H34" s="160" t="str">
        <f>IFERROR(VLOOKUP(ROWS($H$3:H34),$D$3:$E$204,2,0),"")</f>
        <v>PŘÍBRAM</v>
      </c>
    </row>
    <row r="35" spans="1:8" ht="12.75" customHeight="1">
      <c r="A35" s="140"/>
      <c r="B35" s="140"/>
      <c r="C35" s="140"/>
      <c r="D35" s="150">
        <f>IF(ISNUMBER(SEARCH(ZAKL_DATA!$B$14,E35)),MAX($D$2:D34)+1,0)</f>
        <v>33</v>
      </c>
      <c r="E35" s="157" t="s">
        <v>300</v>
      </c>
      <c r="F35" s="158">
        <v>2121</v>
      </c>
      <c r="G35" s="159"/>
      <c r="H35" s="160" t="str">
        <f>IFERROR(VLOOKUP(ROWS($H$3:H35),$D$3:$E$204,2,0),"")</f>
        <v>RAKOVNÍK</v>
      </c>
    </row>
    <row r="36" spans="1:8" ht="12.75" customHeight="1">
      <c r="A36" s="140"/>
      <c r="B36" s="140"/>
      <c r="C36" s="140"/>
      <c r="D36" s="150">
        <f>IF(ISNUMBER(SEARCH(ZAKL_DATA!$B$14,E36)),MAX($D$2:D35)+1,0)</f>
        <v>34</v>
      </c>
      <c r="E36" s="157" t="s">
        <v>301</v>
      </c>
      <c r="F36" s="158">
        <v>2122</v>
      </c>
      <c r="G36" s="159"/>
      <c r="H36" s="160" t="str">
        <f>IFERROR(VLOOKUP(ROWS($H$3:H36),$D$3:$E$204,2,0),"")</f>
        <v>ŘÍČANY</v>
      </c>
    </row>
    <row r="37" spans="1:8" ht="12.75" customHeight="1">
      <c r="A37" s="140"/>
      <c r="B37" s="140"/>
      <c r="C37" s="140"/>
      <c r="D37" s="150">
        <f>IF(ISNUMBER(SEARCH(ZAKL_DATA!$B$14,E37)),MAX($D$2:D36)+1,0)</f>
        <v>35</v>
      </c>
      <c r="E37" s="157" t="s">
        <v>302</v>
      </c>
      <c r="F37" s="158">
        <v>2123</v>
      </c>
      <c r="G37" s="159"/>
      <c r="H37" s="160" t="str">
        <f>IFERROR(VLOOKUP(ROWS($H$3:H37),$D$3:$E$204,2,0),"")</f>
        <v>SEDLČANY</v>
      </c>
    </row>
    <row r="38" spans="1:8" ht="12.75" customHeight="1">
      <c r="A38" s="140"/>
      <c r="B38" s="140"/>
      <c r="C38" s="140"/>
      <c r="D38" s="150">
        <f>IF(ISNUMBER(SEARCH(ZAKL_DATA!$B$14,E38)),MAX($D$2:D37)+1,0)</f>
        <v>36</v>
      </c>
      <c r="E38" s="157" t="s">
        <v>303</v>
      </c>
      <c r="F38" s="158">
        <v>2124</v>
      </c>
      <c r="G38" s="159"/>
      <c r="H38" s="160" t="str">
        <f>IFERROR(VLOOKUP(ROWS($H$3:H38),$D$3:$E$204,2,0),"")</f>
        <v>SLANÝ</v>
      </c>
    </row>
    <row r="39" spans="1:8" ht="12.75" customHeight="1">
      <c r="A39" s="140"/>
      <c r="B39" s="140"/>
      <c r="C39" s="140"/>
      <c r="D39" s="150">
        <f>IF(ISNUMBER(SEARCH(ZAKL_DATA!$B$14,E39)),MAX($D$2:D38)+1,0)</f>
        <v>37</v>
      </c>
      <c r="E39" s="157" t="s">
        <v>304</v>
      </c>
      <c r="F39" s="158">
        <v>2125</v>
      </c>
      <c r="G39" s="159"/>
      <c r="H39" s="160" t="str">
        <f>IFERROR(VLOOKUP(ROWS($H$3:H39),$D$3:$E$204,2,0),"")</f>
        <v>VLAŠIM</v>
      </c>
    </row>
    <row r="40" spans="1:8" ht="12.75" customHeight="1">
      <c r="A40" s="140"/>
      <c r="B40" s="140"/>
      <c r="C40" s="140"/>
      <c r="D40" s="150">
        <f>IF(ISNUMBER(SEARCH(ZAKL_DATA!$B$14,E40)),MAX($D$2:D39)+1,0)</f>
        <v>38</v>
      </c>
      <c r="E40" s="157" t="s">
        <v>305</v>
      </c>
      <c r="F40" s="158">
        <v>2126</v>
      </c>
      <c r="G40" s="159"/>
      <c r="H40" s="160" t="str">
        <f>IFERROR(VLOOKUP(ROWS($H$3:H40),$D$3:$E$204,2,0),"")</f>
        <v>VOTICE</v>
      </c>
    </row>
    <row r="41" spans="1:8" ht="12.75" customHeight="1">
      <c r="A41" s="140"/>
      <c r="B41" s="140"/>
      <c r="C41" s="140"/>
      <c r="D41" s="150">
        <f>IF(ISNUMBER(SEARCH(ZAKL_DATA!$B$14,E41)),MAX($D$2:D40)+1,0)</f>
        <v>39</v>
      </c>
      <c r="E41" s="157" t="s">
        <v>306</v>
      </c>
      <c r="F41" s="158">
        <v>2201</v>
      </c>
      <c r="G41" s="159"/>
      <c r="H41" s="160" t="str">
        <f>IFERROR(VLOOKUP(ROWS($H$3:H41),$D$3:$E$204,2,0),"")</f>
        <v>ČESKÉ BUDĚJOVICE</v>
      </c>
    </row>
    <row r="42" spans="1:8" ht="12.75" customHeight="1">
      <c r="A42" s="140"/>
      <c r="B42" s="140"/>
      <c r="C42" s="140"/>
      <c r="D42" s="150">
        <f>IF(ISNUMBER(SEARCH(ZAKL_DATA!$B$14,E42)),MAX($D$2:D41)+1,0)</f>
        <v>40</v>
      </c>
      <c r="E42" s="157" t="s">
        <v>307</v>
      </c>
      <c r="F42" s="158">
        <v>2202</v>
      </c>
      <c r="G42" s="159"/>
      <c r="H42" s="160" t="str">
        <f>IFERROR(VLOOKUP(ROWS($H$3:H42),$D$3:$E$204,2,0),"")</f>
        <v>BLATNÁ</v>
      </c>
    </row>
    <row r="43" spans="1:8" ht="12.75" customHeight="1">
      <c r="A43" s="140"/>
      <c r="B43" s="140"/>
      <c r="C43" s="140"/>
      <c r="D43" s="150">
        <f>IF(ISNUMBER(SEARCH(ZAKL_DATA!$B$14,E43)),MAX($D$2:D42)+1,0)</f>
        <v>41</v>
      </c>
      <c r="E43" s="157" t="s">
        <v>308</v>
      </c>
      <c r="F43" s="158">
        <v>2203</v>
      </c>
      <c r="G43" s="159"/>
      <c r="H43" s="160" t="str">
        <f>IFERROR(VLOOKUP(ROWS($H$3:H43),$D$3:$E$204,2,0),"")</f>
        <v>ČESKÝ KRUMLOV</v>
      </c>
    </row>
    <row r="44" spans="1:8" ht="12.75" customHeight="1">
      <c r="A44" s="140"/>
      <c r="B44" s="140"/>
      <c r="C44" s="140"/>
      <c r="D44" s="150">
        <f>IF(ISNUMBER(SEARCH(ZAKL_DATA!$B$14,E44)),MAX($D$2:D43)+1,0)</f>
        <v>42</v>
      </c>
      <c r="E44" s="157" t="s">
        <v>309</v>
      </c>
      <c r="F44" s="158">
        <v>2204</v>
      </c>
      <c r="G44" s="159"/>
      <c r="H44" s="160" t="str">
        <f>IFERROR(VLOOKUP(ROWS($H$3:H44),$D$3:$E$204,2,0),"")</f>
        <v>DAČICE</v>
      </c>
    </row>
    <row r="45" spans="1:8" ht="12.75" customHeight="1">
      <c r="A45" s="140"/>
      <c r="B45" s="140"/>
      <c r="C45" s="140"/>
      <c r="D45" s="150">
        <f>IF(ISNUMBER(SEARCH(ZAKL_DATA!$B$14,E45)),MAX($D$2:D44)+1,0)</f>
        <v>43</v>
      </c>
      <c r="E45" s="157" t="s">
        <v>310</v>
      </c>
      <c r="F45" s="158">
        <v>2205</v>
      </c>
      <c r="G45" s="159"/>
      <c r="H45" s="160" t="str">
        <f>IFERROR(VLOOKUP(ROWS($H$3:H45),$D$3:$E$204,2,0),"")</f>
        <v>JINDŘICHŮV HRADEC</v>
      </c>
    </row>
    <row r="46" spans="1:8" ht="12.75" customHeight="1">
      <c r="A46" s="140"/>
      <c r="B46" s="140"/>
      <c r="C46" s="140"/>
      <c r="D46" s="150">
        <f>IF(ISNUMBER(SEARCH(ZAKL_DATA!$B$14,E46)),MAX($D$2:D45)+1,0)</f>
        <v>44</v>
      </c>
      <c r="E46" s="157" t="s">
        <v>311</v>
      </c>
      <c r="F46" s="158">
        <v>2206</v>
      </c>
      <c r="G46" s="159"/>
      <c r="H46" s="160" t="str">
        <f>IFERROR(VLOOKUP(ROWS($H$3:H46),$D$3:$E$204,2,0),"")</f>
        <v>KAPLICE</v>
      </c>
    </row>
    <row r="47" spans="1:8" ht="12.75" customHeight="1">
      <c r="A47" s="140"/>
      <c r="B47" s="140"/>
      <c r="C47" s="140"/>
      <c r="D47" s="150">
        <f>IF(ISNUMBER(SEARCH(ZAKL_DATA!$B$14,E47)),MAX($D$2:D46)+1,0)</f>
        <v>45</v>
      </c>
      <c r="E47" s="157" t="s">
        <v>312</v>
      </c>
      <c r="F47" s="158">
        <v>2207</v>
      </c>
      <c r="G47" s="159"/>
      <c r="H47" s="160" t="str">
        <f>IFERROR(VLOOKUP(ROWS($H$3:H47),$D$3:$E$204,2,0),"")</f>
        <v>MILEVSKO</v>
      </c>
    </row>
    <row r="48" spans="1:8" ht="12.75" customHeight="1">
      <c r="A48" s="140"/>
      <c r="B48" s="140"/>
      <c r="C48" s="140"/>
      <c r="D48" s="150">
        <f>IF(ISNUMBER(SEARCH(ZAKL_DATA!$B$14,E48)),MAX($D$2:D47)+1,0)</f>
        <v>46</v>
      </c>
      <c r="E48" s="157" t="s">
        <v>313</v>
      </c>
      <c r="F48" s="158">
        <v>2208</v>
      </c>
      <c r="G48" s="159"/>
      <c r="H48" s="160" t="str">
        <f>IFERROR(VLOOKUP(ROWS($H$3:H48),$D$3:$E$204,2,0),"")</f>
        <v>PÍSEK</v>
      </c>
    </row>
    <row r="49" spans="1:8" ht="12.75" customHeight="1">
      <c r="A49" s="140"/>
      <c r="B49" s="140"/>
      <c r="C49" s="140"/>
      <c r="D49" s="150">
        <f>IF(ISNUMBER(SEARCH(ZAKL_DATA!$B$14,E49)),MAX($D$2:D48)+1,0)</f>
        <v>47</v>
      </c>
      <c r="E49" s="157" t="s">
        <v>314</v>
      </c>
      <c r="F49" s="158">
        <v>2209</v>
      </c>
      <c r="G49" s="159"/>
      <c r="H49" s="160" t="str">
        <f>IFERROR(VLOOKUP(ROWS($H$3:H49),$D$3:$E$204,2,0),"")</f>
        <v>PRACHATICE</v>
      </c>
    </row>
    <row r="50" spans="1:8" ht="12.75" customHeight="1">
      <c r="A50" s="140"/>
      <c r="B50" s="140"/>
      <c r="C50" s="140"/>
      <c r="D50" s="150">
        <f>IF(ISNUMBER(SEARCH(ZAKL_DATA!$B$14,E50)),MAX($D$2:D49)+1,0)</f>
        <v>48</v>
      </c>
      <c r="E50" s="157" t="s">
        <v>315</v>
      </c>
      <c r="F50" s="158">
        <v>2210</v>
      </c>
      <c r="G50" s="159"/>
      <c r="H50" s="160" t="str">
        <f>IFERROR(VLOOKUP(ROWS($H$3:H50),$D$3:$E$204,2,0),"")</f>
        <v>SOBĚSLAV</v>
      </c>
    </row>
    <row r="51" spans="1:8" ht="12.75" customHeight="1">
      <c r="A51" s="140"/>
      <c r="B51" s="140"/>
      <c r="C51" s="140"/>
      <c r="D51" s="150">
        <f>IF(ISNUMBER(SEARCH(ZAKL_DATA!$B$14,E51)),MAX($D$2:D50)+1,0)</f>
        <v>49</v>
      </c>
      <c r="E51" s="157" t="s">
        <v>316</v>
      </c>
      <c r="F51" s="158">
        <v>2211</v>
      </c>
      <c r="G51" s="159"/>
      <c r="H51" s="160" t="str">
        <f>IFERROR(VLOOKUP(ROWS($H$3:H51),$D$3:$E$204,2,0),"")</f>
        <v>STRAKONICE</v>
      </c>
    </row>
    <row r="52" spans="1:8" ht="12.75" customHeight="1">
      <c r="A52" s="140"/>
      <c r="B52" s="140"/>
      <c r="C52" s="140"/>
      <c r="D52" s="150">
        <f>IF(ISNUMBER(SEARCH(ZAKL_DATA!$B$14,E52)),MAX($D$2:D51)+1,0)</f>
        <v>50</v>
      </c>
      <c r="E52" s="157" t="s">
        <v>317</v>
      </c>
      <c r="F52" s="158">
        <v>2212</v>
      </c>
      <c r="G52" s="159"/>
      <c r="H52" s="160" t="str">
        <f>IFERROR(VLOOKUP(ROWS($H$3:H52),$D$3:$E$204,2,0),"")</f>
        <v>TÁBOR</v>
      </c>
    </row>
    <row r="53" spans="1:8" ht="12.75" customHeight="1">
      <c r="A53" s="140"/>
      <c r="B53" s="140"/>
      <c r="C53" s="140"/>
      <c r="D53" s="150">
        <f>IF(ISNUMBER(SEARCH(ZAKL_DATA!$B$14,E53)),MAX($D$2:D52)+1,0)</f>
        <v>51</v>
      </c>
      <c r="E53" s="157" t="s">
        <v>318</v>
      </c>
      <c r="F53" s="158">
        <v>2213</v>
      </c>
      <c r="G53" s="159"/>
      <c r="H53" s="160" t="str">
        <f>IFERROR(VLOOKUP(ROWS($H$3:H53),$D$3:$E$204,2,0),"")</f>
        <v>TRHOVÉ SVINY</v>
      </c>
    </row>
    <row r="54" spans="1:8" ht="12.75" customHeight="1">
      <c r="A54" s="140"/>
      <c r="B54" s="140"/>
      <c r="C54" s="140"/>
      <c r="D54" s="150">
        <f>IF(ISNUMBER(SEARCH(ZAKL_DATA!$B$14,E54)),MAX($D$2:D53)+1,0)</f>
        <v>52</v>
      </c>
      <c r="E54" s="157" t="s">
        <v>319</v>
      </c>
      <c r="F54" s="158">
        <v>2214</v>
      </c>
      <c r="G54" s="159"/>
      <c r="H54" s="160" t="str">
        <f>IFERROR(VLOOKUP(ROWS($H$3:H54),$D$3:$E$204,2,0),"")</f>
        <v>TŘEBOŇ</v>
      </c>
    </row>
    <row r="55" spans="1:8" ht="12.75" customHeight="1">
      <c r="A55" s="140"/>
      <c r="B55" s="140"/>
      <c r="C55" s="140"/>
      <c r="D55" s="150">
        <f>IF(ISNUMBER(SEARCH(ZAKL_DATA!$B$14,E55)),MAX($D$2:D54)+1,0)</f>
        <v>53</v>
      </c>
      <c r="E55" s="157" t="s">
        <v>320</v>
      </c>
      <c r="F55" s="158">
        <v>2215</v>
      </c>
      <c r="G55" s="159"/>
      <c r="H55" s="160" t="str">
        <f>IFERROR(VLOOKUP(ROWS($H$3:H55),$D$3:$E$204,2,0),"")</f>
        <v>TÝN NAD VLTAVOU</v>
      </c>
    </row>
    <row r="56" spans="1:8" ht="12.75" customHeight="1">
      <c r="A56" s="140"/>
      <c r="B56" s="140"/>
      <c r="C56" s="140"/>
      <c r="D56" s="150">
        <f>IF(ISNUMBER(SEARCH(ZAKL_DATA!$B$14,E56)),MAX($D$2:D55)+1,0)</f>
        <v>54</v>
      </c>
      <c r="E56" s="157" t="s">
        <v>321</v>
      </c>
      <c r="F56" s="158">
        <v>2216</v>
      </c>
      <c r="G56" s="159"/>
      <c r="H56" s="160" t="str">
        <f>IFERROR(VLOOKUP(ROWS($H$3:H56),$D$3:$E$204,2,0),"")</f>
        <v>VIMPERK</v>
      </c>
    </row>
    <row r="57" spans="1:8" ht="12.75" customHeight="1">
      <c r="A57" s="140"/>
      <c r="B57" s="140"/>
      <c r="C57" s="140"/>
      <c r="D57" s="150">
        <f>IF(ISNUMBER(SEARCH(ZAKL_DATA!$B$14,E57)),MAX($D$2:D56)+1,0)</f>
        <v>55</v>
      </c>
      <c r="E57" s="157" t="s">
        <v>322</v>
      </c>
      <c r="F57" s="158">
        <v>2217</v>
      </c>
      <c r="G57" s="159"/>
      <c r="H57" s="160" t="str">
        <f>IFERROR(VLOOKUP(ROWS($H$3:H57),$D$3:$E$204,2,0),"")</f>
        <v>VODŇANY</v>
      </c>
    </row>
    <row r="58" spans="1:8" ht="12.75" customHeight="1">
      <c r="A58" s="140"/>
      <c r="B58" s="140"/>
      <c r="C58" s="140"/>
      <c r="D58" s="150">
        <f>IF(ISNUMBER(SEARCH(ZAKL_DATA!$B$14,E58)),MAX($D$2:D57)+1,0)</f>
        <v>56</v>
      </c>
      <c r="E58" s="157" t="s">
        <v>323</v>
      </c>
      <c r="F58" s="158">
        <v>2301</v>
      </c>
      <c r="G58" s="159"/>
      <c r="H58" s="160" t="str">
        <f>IFERROR(VLOOKUP(ROWS($H$3:H58),$D$3:$E$204,2,0),"")</f>
        <v>PLZEŇ</v>
      </c>
    </row>
    <row r="59" spans="1:8" ht="12.75" customHeight="1">
      <c r="A59" s="140"/>
      <c r="B59" s="140"/>
      <c r="C59" s="140"/>
      <c r="D59" s="150">
        <f>IF(ISNUMBER(SEARCH(ZAKL_DATA!$B$14,E59)),MAX($D$2:D58)+1,0)</f>
        <v>57</v>
      </c>
      <c r="E59" s="157" t="s">
        <v>324</v>
      </c>
      <c r="F59" s="158">
        <v>2302</v>
      </c>
      <c r="G59" s="159"/>
      <c r="H59" s="160" t="str">
        <f>IFERROR(VLOOKUP(ROWS($H$3:H59),$D$3:$E$204,2,0),"")</f>
        <v>PLZEŇ-SEVER</v>
      </c>
    </row>
    <row r="60" spans="1:8" ht="12.75" customHeight="1">
      <c r="A60" s="140"/>
      <c r="B60" s="140"/>
      <c r="C60" s="140"/>
      <c r="D60" s="150">
        <f>IF(ISNUMBER(SEARCH(ZAKL_DATA!$B$14,E60)),MAX($D$2:D59)+1,0)</f>
        <v>58</v>
      </c>
      <c r="E60" s="157" t="s">
        <v>325</v>
      </c>
      <c r="F60" s="158">
        <v>2303</v>
      </c>
      <c r="G60" s="159"/>
      <c r="H60" s="160" t="str">
        <f>IFERROR(VLOOKUP(ROWS($H$3:H60),$D$3:$E$204,2,0),"")</f>
        <v>PLZEŇ-JIH</v>
      </c>
    </row>
    <row r="61" spans="1:8" ht="12.75" customHeight="1">
      <c r="A61" s="140"/>
      <c r="B61" s="140"/>
      <c r="C61" s="140"/>
      <c r="D61" s="150">
        <f>IF(ISNUMBER(SEARCH(ZAKL_DATA!$B$14,E61)),MAX($D$2:D60)+1,0)</f>
        <v>59</v>
      </c>
      <c r="E61" s="157" t="s">
        <v>326</v>
      </c>
      <c r="F61" s="158">
        <v>2304</v>
      </c>
      <c r="G61" s="159"/>
      <c r="H61" s="160" t="str">
        <f>IFERROR(VLOOKUP(ROWS($H$3:H61),$D$3:$E$204,2,0),"")</f>
        <v>BLOVICE</v>
      </c>
    </row>
    <row r="62" spans="1:8" ht="12.75" customHeight="1">
      <c r="A62" s="140"/>
      <c r="B62" s="140"/>
      <c r="C62" s="140"/>
      <c r="D62" s="150">
        <f>IF(ISNUMBER(SEARCH(ZAKL_DATA!$B$14,E62)),MAX($D$2:D61)+1,0)</f>
        <v>60</v>
      </c>
      <c r="E62" s="157" t="s">
        <v>327</v>
      </c>
      <c r="F62" s="158">
        <v>2305</v>
      </c>
      <c r="G62" s="159"/>
      <c r="H62" s="160" t="str">
        <f>IFERROR(VLOOKUP(ROWS($H$3:H62),$D$3:$E$204,2,0),"")</f>
        <v>DOMAŽLICE</v>
      </c>
    </row>
    <row r="63" spans="1:8" ht="12.75" customHeight="1">
      <c r="A63" s="140"/>
      <c r="B63" s="140"/>
      <c r="C63" s="140"/>
      <c r="D63" s="150">
        <f>IF(ISNUMBER(SEARCH(ZAKL_DATA!$B$14,E63)),MAX($D$2:D62)+1,0)</f>
        <v>61</v>
      </c>
      <c r="E63" s="157" t="s">
        <v>328</v>
      </c>
      <c r="F63" s="158">
        <v>2306</v>
      </c>
      <c r="G63" s="159"/>
      <c r="H63" s="160" t="str">
        <f>IFERROR(VLOOKUP(ROWS($H$3:H63),$D$3:$E$204,2,0),"")</f>
        <v>HORAŽĎOVICE</v>
      </c>
    </row>
    <row r="64" spans="1:8" ht="12.75" customHeight="1">
      <c r="A64" s="140"/>
      <c r="B64" s="140"/>
      <c r="C64" s="140"/>
      <c r="D64" s="150">
        <f>IF(ISNUMBER(SEARCH(ZAKL_DATA!$B$14,E64)),MAX($D$2:D63)+1,0)</f>
        <v>62</v>
      </c>
      <c r="E64" s="157" t="s">
        <v>329</v>
      </c>
      <c r="F64" s="158">
        <v>2307</v>
      </c>
      <c r="G64" s="159"/>
      <c r="H64" s="160" t="str">
        <f>IFERROR(VLOOKUP(ROWS($H$3:H64),$D$3:$E$204,2,0),"")</f>
        <v>HORŠOVSKÝ TÝN</v>
      </c>
    </row>
    <row r="65" spans="1:8" ht="12.75" customHeight="1">
      <c r="A65" s="140"/>
      <c r="B65" s="140"/>
      <c r="C65" s="140"/>
      <c r="D65" s="150">
        <f>IF(ISNUMBER(SEARCH(ZAKL_DATA!$B$14,E65)),MAX($D$2:D64)+1,0)</f>
        <v>63</v>
      </c>
      <c r="E65" s="157" t="s">
        <v>330</v>
      </c>
      <c r="F65" s="158">
        <v>2308</v>
      </c>
      <c r="G65" s="159"/>
      <c r="H65" s="160" t="str">
        <f>IFERROR(VLOOKUP(ROWS($H$3:H65),$D$3:$E$204,2,0),"")</f>
        <v>KLATOVY</v>
      </c>
    </row>
    <row r="66" spans="1:8" ht="12.75" customHeight="1">
      <c r="A66" s="140"/>
      <c r="B66" s="140"/>
      <c r="C66" s="140"/>
      <c r="D66" s="150">
        <f>IF(ISNUMBER(SEARCH(ZAKL_DATA!$B$14,E66)),MAX($D$2:D65)+1,0)</f>
        <v>64</v>
      </c>
      <c r="E66" s="157" t="s">
        <v>331</v>
      </c>
      <c r="F66" s="158">
        <v>2309</v>
      </c>
      <c r="G66" s="159"/>
      <c r="H66" s="160" t="str">
        <f>IFERROR(VLOOKUP(ROWS($H$3:H66),$D$3:$E$204,2,0),"")</f>
        <v>KRALOVICE</v>
      </c>
    </row>
    <row r="67" spans="1:8" ht="12.75" customHeight="1">
      <c r="A67" s="140"/>
      <c r="B67" s="140"/>
      <c r="C67" s="140"/>
      <c r="D67" s="150">
        <f>IF(ISNUMBER(SEARCH(ZAKL_DATA!$B$14,E67)),MAX($D$2:D66)+1,0)</f>
        <v>65</v>
      </c>
      <c r="E67" s="157" t="s">
        <v>332</v>
      </c>
      <c r="F67" s="158">
        <v>2310</v>
      </c>
      <c r="G67" s="159"/>
      <c r="H67" s="160" t="str">
        <f>IFERROR(VLOOKUP(ROWS($H$3:H67),$D$3:$E$204,2,0),"")</f>
        <v>NEPOMUK</v>
      </c>
    </row>
    <row r="68" spans="1:8" ht="12.75" customHeight="1">
      <c r="A68" s="140"/>
      <c r="B68" s="140"/>
      <c r="C68" s="140"/>
      <c r="D68" s="150">
        <f>IF(ISNUMBER(SEARCH(ZAKL_DATA!$B$14,E68)),MAX($D$2:D67)+1,0)</f>
        <v>66</v>
      </c>
      <c r="E68" s="157" t="s">
        <v>333</v>
      </c>
      <c r="F68" s="158">
        <v>2311</v>
      </c>
      <c r="G68" s="159"/>
      <c r="H68" s="160" t="str">
        <f>IFERROR(VLOOKUP(ROWS($H$3:H68),$D$3:$E$204,2,0),"")</f>
        <v>PŘEŠTICE</v>
      </c>
    </row>
    <row r="69" spans="1:8" ht="12.75" customHeight="1">
      <c r="A69" s="140"/>
      <c r="B69" s="140"/>
      <c r="C69" s="140"/>
      <c r="D69" s="150">
        <f>IF(ISNUMBER(SEARCH(ZAKL_DATA!$B$14,E69)),MAX($D$2:D68)+1,0)</f>
        <v>67</v>
      </c>
      <c r="E69" s="157" t="s">
        <v>334</v>
      </c>
      <c r="F69" s="158">
        <v>2312</v>
      </c>
      <c r="G69" s="159"/>
      <c r="H69" s="160" t="str">
        <f>IFERROR(VLOOKUP(ROWS($H$3:H69),$D$3:$E$204,2,0),"")</f>
        <v>ROKYCANY</v>
      </c>
    </row>
    <row r="70" spans="1:8" ht="12.75" customHeight="1">
      <c r="A70" s="140"/>
      <c r="B70" s="140"/>
      <c r="C70" s="140"/>
      <c r="D70" s="150">
        <f>IF(ISNUMBER(SEARCH(ZAKL_DATA!$B$14,E70)),MAX($D$2:D69)+1,0)</f>
        <v>68</v>
      </c>
      <c r="E70" s="157" t="s">
        <v>335</v>
      </c>
      <c r="F70" s="158">
        <v>2313</v>
      </c>
      <c r="G70" s="159"/>
      <c r="H70" s="160" t="str">
        <f>IFERROR(VLOOKUP(ROWS($H$3:H70),$D$3:$E$204,2,0),"")</f>
        <v>TACHOV</v>
      </c>
    </row>
    <row r="71" spans="1:8" ht="12.75" customHeight="1">
      <c r="A71" s="140"/>
      <c r="B71" s="140"/>
      <c r="C71" s="140"/>
      <c r="D71" s="150">
        <f>IF(ISNUMBER(SEARCH(ZAKL_DATA!$B$14,E71)),MAX($D$2:D70)+1,0)</f>
        <v>69</v>
      </c>
      <c r="E71" s="157" t="s">
        <v>336</v>
      </c>
      <c r="F71" s="158">
        <v>2314</v>
      </c>
      <c r="G71" s="159"/>
      <c r="H71" s="160" t="str">
        <f>IFERROR(VLOOKUP(ROWS($H$3:H71),$D$3:$E$204,2,0),"")</f>
        <v>STŘÍBRO</v>
      </c>
    </row>
    <row r="72" spans="1:8" ht="12.75" customHeight="1">
      <c r="A72" s="140"/>
      <c r="B72" s="140"/>
      <c r="C72" s="140"/>
      <c r="D72" s="150">
        <f>IF(ISNUMBER(SEARCH(ZAKL_DATA!$B$14,E72)),MAX($D$2:D71)+1,0)</f>
        <v>70</v>
      </c>
      <c r="E72" s="157" t="s">
        <v>337</v>
      </c>
      <c r="F72" s="158">
        <v>2315</v>
      </c>
      <c r="G72" s="159"/>
      <c r="H72" s="160" t="str">
        <f>IFERROR(VLOOKUP(ROWS($H$3:H72),$D$3:$E$204,2,0),"")</f>
        <v>SUŠICE</v>
      </c>
    </row>
    <row r="73" spans="1:8" ht="12.75" customHeight="1">
      <c r="A73" s="140"/>
      <c r="B73" s="140"/>
      <c r="C73" s="140"/>
      <c r="D73" s="150">
        <f>IF(ISNUMBER(SEARCH(ZAKL_DATA!$B$14,E73)),MAX($D$2:D72)+1,0)</f>
        <v>71</v>
      </c>
      <c r="E73" s="157" t="s">
        <v>338</v>
      </c>
      <c r="F73" s="158">
        <v>2401</v>
      </c>
      <c r="G73" s="159"/>
      <c r="H73" s="160" t="str">
        <f>IFERROR(VLOOKUP(ROWS($H$3:H73),$D$3:$E$204,2,0),"")</f>
        <v>KARLOVY VARY</v>
      </c>
    </row>
    <row r="74" spans="1:8" ht="12.75" customHeight="1">
      <c r="A74" s="140"/>
      <c r="B74" s="140"/>
      <c r="C74" s="140"/>
      <c r="D74" s="150">
        <f>IF(ISNUMBER(SEARCH(ZAKL_DATA!$B$14,E74)),MAX($D$2:D73)+1,0)</f>
        <v>72</v>
      </c>
      <c r="E74" s="157" t="s">
        <v>339</v>
      </c>
      <c r="F74" s="158">
        <v>2402</v>
      </c>
      <c r="G74" s="159"/>
      <c r="H74" s="160" t="str">
        <f>IFERROR(VLOOKUP(ROWS($H$3:H74),$D$3:$E$204,2,0),"")</f>
        <v>AŠ</v>
      </c>
    </row>
    <row r="75" spans="1:8" ht="12.75" customHeight="1">
      <c r="A75" s="140"/>
      <c r="B75" s="140"/>
      <c r="C75" s="140"/>
      <c r="D75" s="150">
        <f>IF(ISNUMBER(SEARCH(ZAKL_DATA!$B$14,E75)),MAX($D$2:D74)+1,0)</f>
        <v>73</v>
      </c>
      <c r="E75" s="157" t="s">
        <v>340</v>
      </c>
      <c r="F75" s="158">
        <v>2403</v>
      </c>
      <c r="G75" s="159"/>
      <c r="H75" s="160" t="str">
        <f>IFERROR(VLOOKUP(ROWS($H$3:H75),$D$3:$E$204,2,0),"")</f>
        <v>CHEB</v>
      </c>
    </row>
    <row r="76" spans="1:8" ht="12.75" customHeight="1">
      <c r="A76" s="140"/>
      <c r="B76" s="140"/>
      <c r="C76" s="140"/>
      <c r="D76" s="150">
        <f>IF(ISNUMBER(SEARCH(ZAKL_DATA!$B$14,E76)),MAX($D$2:D75)+1,0)</f>
        <v>74</v>
      </c>
      <c r="E76" s="157" t="s">
        <v>341</v>
      </c>
      <c r="F76" s="158">
        <v>2404</v>
      </c>
      <c r="G76" s="159"/>
      <c r="H76" s="160" t="str">
        <f>IFERROR(VLOOKUP(ROWS($H$3:H76),$D$3:$E$204,2,0),"")</f>
        <v>KRASLICE</v>
      </c>
    </row>
    <row r="77" spans="1:8" ht="12.75" customHeight="1">
      <c r="A77" s="140"/>
      <c r="B77" s="140"/>
      <c r="C77" s="140"/>
      <c r="D77" s="150">
        <f>IF(ISNUMBER(SEARCH(ZAKL_DATA!$B$14,E77)),MAX($D$2:D76)+1,0)</f>
        <v>75</v>
      </c>
      <c r="E77" s="157" t="s">
        <v>342</v>
      </c>
      <c r="F77" s="158">
        <v>2405</v>
      </c>
      <c r="G77" s="159"/>
      <c r="H77" s="160" t="str">
        <f>IFERROR(VLOOKUP(ROWS($H$3:H77),$D$3:$E$204,2,0),"")</f>
        <v>MARIÁNSKÉ LÁZNĚ</v>
      </c>
    </row>
    <row r="78" spans="1:8" ht="12.75" customHeight="1">
      <c r="A78" s="140"/>
      <c r="B78" s="140"/>
      <c r="C78" s="140"/>
      <c r="D78" s="150">
        <f>IF(ISNUMBER(SEARCH(ZAKL_DATA!$B$14,E78)),MAX($D$2:D77)+1,0)</f>
        <v>76</v>
      </c>
      <c r="E78" s="157" t="s">
        <v>343</v>
      </c>
      <c r="F78" s="158">
        <v>2406</v>
      </c>
      <c r="G78" s="159"/>
      <c r="H78" s="160" t="str">
        <f>IFERROR(VLOOKUP(ROWS($H$3:H78),$D$3:$E$204,2,0),"")</f>
        <v>OSTROV NAD OHŘÍ</v>
      </c>
    </row>
    <row r="79" spans="1:8" ht="12.75" customHeight="1">
      <c r="A79" s="140"/>
      <c r="B79" s="140"/>
      <c r="C79" s="140"/>
      <c r="D79" s="150">
        <f>IF(ISNUMBER(SEARCH(ZAKL_DATA!$B$14,E79)),MAX($D$2:D78)+1,0)</f>
        <v>77</v>
      </c>
      <c r="E79" s="157" t="s">
        <v>344</v>
      </c>
      <c r="F79" s="158">
        <v>2407</v>
      </c>
      <c r="G79" s="159"/>
      <c r="H79" s="160" t="str">
        <f>IFERROR(VLOOKUP(ROWS($H$3:H79),$D$3:$E$204,2,0),"")</f>
        <v>SOKOLOV</v>
      </c>
    </row>
    <row r="80" spans="1:8" ht="12.75" customHeight="1">
      <c r="A80" s="140"/>
      <c r="B80" s="140"/>
      <c r="C80" s="140"/>
      <c r="D80" s="150">
        <f>IF(ISNUMBER(SEARCH(ZAKL_DATA!$B$14,E80)),MAX($D$2:D79)+1,0)</f>
        <v>78</v>
      </c>
      <c r="E80" s="157" t="s">
        <v>345</v>
      </c>
      <c r="F80" s="158">
        <v>2501</v>
      </c>
      <c r="G80" s="159"/>
      <c r="H80" s="160" t="str">
        <f>IFERROR(VLOOKUP(ROWS($H$3:H80),$D$3:$E$204,2,0),"")</f>
        <v>ÚSTÍ NAD LABEM</v>
      </c>
    </row>
    <row r="81" spans="1:8" ht="12.75" customHeight="1">
      <c r="A81" s="140"/>
      <c r="B81" s="140"/>
      <c r="C81" s="140"/>
      <c r="D81" s="150">
        <f>IF(ISNUMBER(SEARCH(ZAKL_DATA!$B$14,E81)),MAX($D$2:D80)+1,0)</f>
        <v>79</v>
      </c>
      <c r="E81" s="157" t="s">
        <v>346</v>
      </c>
      <c r="F81" s="158">
        <v>2502</v>
      </c>
      <c r="G81" s="159"/>
      <c r="H81" s="160" t="str">
        <f>IFERROR(VLOOKUP(ROWS($H$3:H81),$D$3:$E$204,2,0),"")</f>
        <v>BÍLINA</v>
      </c>
    </row>
    <row r="82" spans="1:8" ht="12.75" customHeight="1">
      <c r="A82" s="140"/>
      <c r="B82" s="140"/>
      <c r="C82" s="140"/>
      <c r="D82" s="150">
        <f>IF(ISNUMBER(SEARCH(ZAKL_DATA!$B$14,E82)),MAX($D$2:D81)+1,0)</f>
        <v>80</v>
      </c>
      <c r="E82" s="157" t="s">
        <v>347</v>
      </c>
      <c r="F82" s="158">
        <v>2503</v>
      </c>
      <c r="G82" s="159"/>
      <c r="H82" s="160" t="str">
        <f>IFERROR(VLOOKUP(ROWS($H$3:H82),$D$3:$E$204,2,0),"")</f>
        <v>DĚČÍN</v>
      </c>
    </row>
    <row r="83" spans="1:8" ht="12.75" customHeight="1">
      <c r="A83" s="140"/>
      <c r="B83" s="140"/>
      <c r="C83" s="140"/>
      <c r="D83" s="150">
        <f>IF(ISNUMBER(SEARCH(ZAKL_DATA!$B$14,E83)),MAX($D$2:D82)+1,0)</f>
        <v>81</v>
      </c>
      <c r="E83" s="157" t="s">
        <v>348</v>
      </c>
      <c r="F83" s="158">
        <v>2504</v>
      </c>
      <c r="G83" s="159"/>
      <c r="H83" s="160" t="str">
        <f>IFERROR(VLOOKUP(ROWS($H$3:H83),$D$3:$E$204,2,0),"")</f>
        <v>CHOMUTOV</v>
      </c>
    </row>
    <row r="84" spans="1:8" ht="12.75" customHeight="1">
      <c r="A84" s="140"/>
      <c r="B84" s="140"/>
      <c r="C84" s="140"/>
      <c r="D84" s="150">
        <f>IF(ISNUMBER(SEARCH(ZAKL_DATA!$B$14,E84)),MAX($D$2:D83)+1,0)</f>
        <v>82</v>
      </c>
      <c r="E84" s="157" t="s">
        <v>349</v>
      </c>
      <c r="F84" s="158">
        <v>2505</v>
      </c>
      <c r="G84" s="159"/>
      <c r="H84" s="160" t="str">
        <f>IFERROR(VLOOKUP(ROWS($H$3:H84),$D$3:$E$204,2,0),"")</f>
        <v>KADAŇ</v>
      </c>
    </row>
    <row r="85" spans="1:8" ht="12.75" customHeight="1">
      <c r="A85" s="140"/>
      <c r="B85" s="140"/>
      <c r="C85" s="140"/>
      <c r="D85" s="150">
        <f>IF(ISNUMBER(SEARCH(ZAKL_DATA!$B$14,E85)),MAX($D$2:D84)+1,0)</f>
        <v>83</v>
      </c>
      <c r="E85" s="157" t="s">
        <v>350</v>
      </c>
      <c r="F85" s="158">
        <v>2506</v>
      </c>
      <c r="G85" s="159"/>
      <c r="H85" s="160" t="str">
        <f>IFERROR(VLOOKUP(ROWS($H$3:H85),$D$3:$E$204,2,0),"")</f>
        <v>LIBOCHOVICE</v>
      </c>
    </row>
    <row r="86" spans="1:8" ht="12.75" customHeight="1">
      <c r="A86" s="140"/>
      <c r="B86" s="140"/>
      <c r="C86" s="140"/>
      <c r="D86" s="150">
        <f>IF(ISNUMBER(SEARCH(ZAKL_DATA!$B$14,E86)),MAX($D$2:D85)+1,0)</f>
        <v>84</v>
      </c>
      <c r="E86" s="157" t="s">
        <v>351</v>
      </c>
      <c r="F86" s="158">
        <v>2507</v>
      </c>
      <c r="G86" s="159"/>
      <c r="H86" s="160" t="str">
        <f>IFERROR(VLOOKUP(ROWS($H$3:H86),$D$3:$E$204,2,0),"")</f>
        <v>LITOMĚŘICE</v>
      </c>
    </row>
    <row r="87" spans="1:8" ht="12.75" customHeight="1">
      <c r="A87" s="140"/>
      <c r="B87" s="140"/>
      <c r="C87" s="140"/>
      <c r="D87" s="150">
        <f>IF(ISNUMBER(SEARCH(ZAKL_DATA!$B$14,E87)),MAX($D$2:D86)+1,0)</f>
        <v>85</v>
      </c>
      <c r="E87" s="157" t="s">
        <v>352</v>
      </c>
      <c r="F87" s="158">
        <v>2508</v>
      </c>
      <c r="G87" s="159"/>
      <c r="H87" s="160" t="str">
        <f>IFERROR(VLOOKUP(ROWS($H$3:H87),$D$3:$E$204,2,0),"")</f>
        <v>LITVÍNOV</v>
      </c>
    </row>
    <row r="88" spans="1:8" ht="12.75" customHeight="1">
      <c r="A88" s="140"/>
      <c r="B88" s="140"/>
      <c r="C88" s="140"/>
      <c r="D88" s="150">
        <f>IF(ISNUMBER(SEARCH(ZAKL_DATA!$B$14,E88)),MAX($D$2:D87)+1,0)</f>
        <v>86</v>
      </c>
      <c r="E88" s="157" t="s">
        <v>353</v>
      </c>
      <c r="F88" s="158">
        <v>2509</v>
      </c>
      <c r="G88" s="159"/>
      <c r="H88" s="160" t="str">
        <f>IFERROR(VLOOKUP(ROWS($H$3:H88),$D$3:$E$204,2,0),"")</f>
        <v>LOUNY</v>
      </c>
    </row>
    <row r="89" spans="1:8" ht="12.75" customHeight="1">
      <c r="A89" s="140"/>
      <c r="B89" s="140"/>
      <c r="C89" s="140"/>
      <c r="D89" s="150">
        <f>IF(ISNUMBER(SEARCH(ZAKL_DATA!$B$14,E89)),MAX($D$2:D88)+1,0)</f>
        <v>87</v>
      </c>
      <c r="E89" s="157" t="s">
        <v>354</v>
      </c>
      <c r="F89" s="158">
        <v>2510</v>
      </c>
      <c r="G89" s="159"/>
      <c r="H89" s="160" t="str">
        <f>IFERROR(VLOOKUP(ROWS($H$3:H89),$D$3:$E$204,2,0),"")</f>
        <v>MOST</v>
      </c>
    </row>
    <row r="90" spans="1:8" ht="12.75" customHeight="1">
      <c r="A90" s="140"/>
      <c r="B90" s="140"/>
      <c r="C90" s="140"/>
      <c r="D90" s="150">
        <f>IF(ISNUMBER(SEARCH(ZAKL_DATA!$B$14,E90)),MAX($D$2:D89)+1,0)</f>
        <v>88</v>
      </c>
      <c r="E90" s="157" t="s">
        <v>355</v>
      </c>
      <c r="F90" s="158">
        <v>2511</v>
      </c>
      <c r="G90" s="159"/>
      <c r="H90" s="160" t="str">
        <f>IFERROR(VLOOKUP(ROWS($H$3:H90),$D$3:$E$204,2,0),"")</f>
        <v>PODBOŘANY</v>
      </c>
    </row>
    <row r="91" spans="1:8" ht="12.75" customHeight="1">
      <c r="A91" s="140"/>
      <c r="B91" s="140"/>
      <c r="C91" s="140"/>
      <c r="D91" s="150">
        <f>IF(ISNUMBER(SEARCH(ZAKL_DATA!$B$14,E91)),MAX($D$2:D90)+1,0)</f>
        <v>89</v>
      </c>
      <c r="E91" s="157" t="s">
        <v>356</v>
      </c>
      <c r="F91" s="158">
        <v>2512</v>
      </c>
      <c r="G91" s="159"/>
      <c r="H91" s="160" t="str">
        <f>IFERROR(VLOOKUP(ROWS($H$3:H91),$D$3:$E$204,2,0),"")</f>
        <v>ROUDNICE NAD LABEM</v>
      </c>
    </row>
    <row r="92" spans="1:8" ht="12.75" customHeight="1">
      <c r="A92" s="140"/>
      <c r="B92" s="140"/>
      <c r="C92" s="140"/>
      <c r="D92" s="150">
        <f>IF(ISNUMBER(SEARCH(ZAKL_DATA!$B$14,E92)),MAX($D$2:D91)+1,0)</f>
        <v>90</v>
      </c>
      <c r="E92" s="157" t="s">
        <v>357</v>
      </c>
      <c r="F92" s="158">
        <v>2513</v>
      </c>
      <c r="G92" s="159"/>
      <c r="H92" s="160" t="str">
        <f>IFERROR(VLOOKUP(ROWS($H$3:H92),$D$3:$E$204,2,0),"")</f>
        <v>RUMBURK</v>
      </c>
    </row>
    <row r="93" spans="1:8" ht="12.75" customHeight="1">
      <c r="A93" s="140"/>
      <c r="B93" s="140"/>
      <c r="C93" s="140"/>
      <c r="D93" s="150">
        <f>IF(ISNUMBER(SEARCH(ZAKL_DATA!$B$14,E93)),MAX($D$2:D92)+1,0)</f>
        <v>91</v>
      </c>
      <c r="E93" s="157" t="s">
        <v>358</v>
      </c>
      <c r="F93" s="158">
        <v>2514</v>
      </c>
      <c r="G93" s="159"/>
      <c r="H93" s="160" t="str">
        <f>IFERROR(VLOOKUP(ROWS($H$3:H93),$D$3:$E$204,2,0),"")</f>
        <v>TEPLICE</v>
      </c>
    </row>
    <row r="94" spans="1:8" ht="12.75" customHeight="1">
      <c r="A94" s="140"/>
      <c r="B94" s="140"/>
      <c r="C94" s="140"/>
      <c r="D94" s="150">
        <f>IF(ISNUMBER(SEARCH(ZAKL_DATA!$B$14,E94)),MAX($D$2:D93)+1,0)</f>
        <v>92</v>
      </c>
      <c r="E94" s="157" t="s">
        <v>359</v>
      </c>
      <c r="F94" s="158">
        <v>2515</v>
      </c>
      <c r="G94" s="159"/>
      <c r="H94" s="160" t="str">
        <f>IFERROR(VLOOKUP(ROWS($H$3:H94),$D$3:$E$204,2,0),"")</f>
        <v>ŽATEC</v>
      </c>
    </row>
    <row r="95" spans="1:8" ht="12.75" customHeight="1">
      <c r="A95" s="140"/>
      <c r="B95" s="140"/>
      <c r="C95" s="140"/>
      <c r="D95" s="150">
        <f>IF(ISNUMBER(SEARCH(ZAKL_DATA!$B$14,E95)),MAX($D$2:D94)+1,0)</f>
        <v>93</v>
      </c>
      <c r="E95" s="157" t="s">
        <v>360</v>
      </c>
      <c r="F95" s="158">
        <v>2601</v>
      </c>
      <c r="G95" s="159"/>
      <c r="H95" s="160" t="str">
        <f>IFERROR(VLOOKUP(ROWS($H$3:H95),$D$3:$E$204,2,0),"")</f>
        <v>LIBEREC</v>
      </c>
    </row>
    <row r="96" spans="1:8" ht="12.75" customHeight="1">
      <c r="A96" s="140"/>
      <c r="B96" s="140"/>
      <c r="C96" s="140"/>
      <c r="D96" s="150">
        <f>IF(ISNUMBER(SEARCH(ZAKL_DATA!$B$14,E96)),MAX($D$2:D95)+1,0)</f>
        <v>94</v>
      </c>
      <c r="E96" s="157" t="s">
        <v>361</v>
      </c>
      <c r="F96" s="158">
        <v>2602</v>
      </c>
      <c r="G96" s="159"/>
      <c r="H96" s="160" t="str">
        <f>IFERROR(VLOOKUP(ROWS($H$3:H96),$D$3:$E$204,2,0),"")</f>
        <v>ČESKÁ LÍPA</v>
      </c>
    </row>
    <row r="97" spans="1:8" ht="12.75" customHeight="1">
      <c r="A97" s="140"/>
      <c r="B97" s="140"/>
      <c r="C97" s="140"/>
      <c r="D97" s="150">
        <f>IF(ISNUMBER(SEARCH(ZAKL_DATA!$B$14,E97)),MAX($D$2:D96)+1,0)</f>
        <v>95</v>
      </c>
      <c r="E97" s="157" t="s">
        <v>362</v>
      </c>
      <c r="F97" s="158">
        <v>2603</v>
      </c>
      <c r="G97" s="159"/>
      <c r="H97" s="160" t="str">
        <f>IFERROR(VLOOKUP(ROWS($H$3:H97),$D$3:$E$204,2,0),"")</f>
        <v>FRÝDLANT</v>
      </c>
    </row>
    <row r="98" spans="1:8" ht="12.75" customHeight="1">
      <c r="A98" s="140"/>
      <c r="B98" s="140"/>
      <c r="C98" s="140"/>
      <c r="D98" s="150">
        <f>IF(ISNUMBER(SEARCH(ZAKL_DATA!$B$14,E98)),MAX($D$2:D97)+1,0)</f>
        <v>96</v>
      </c>
      <c r="E98" s="157" t="s">
        <v>363</v>
      </c>
      <c r="F98" s="158">
        <v>2604</v>
      </c>
      <c r="G98" s="159"/>
      <c r="H98" s="160" t="str">
        <f>IFERROR(VLOOKUP(ROWS($H$3:H98),$D$3:$E$204,2,0),"")</f>
        <v>JABLONEC NAD NISOU</v>
      </c>
    </row>
    <row r="99" spans="1:8" ht="12.75" customHeight="1">
      <c r="A99" s="140"/>
      <c r="B99" s="140"/>
      <c r="C99" s="140"/>
      <c r="D99" s="150">
        <f>IF(ISNUMBER(SEARCH(ZAKL_DATA!$B$14,E99)),MAX($D$2:D98)+1,0)</f>
        <v>97</v>
      </c>
      <c r="E99" s="157" t="s">
        <v>364</v>
      </c>
      <c r="F99" s="158">
        <v>2605</v>
      </c>
      <c r="G99" s="159"/>
      <c r="H99" s="160" t="str">
        <f>IFERROR(VLOOKUP(ROWS($H$3:H99),$D$3:$E$204,2,0),"")</f>
        <v>JILEMNICE</v>
      </c>
    </row>
    <row r="100" spans="1:8" ht="12.75" customHeight="1">
      <c r="A100" s="140"/>
      <c r="B100" s="140"/>
      <c r="C100" s="140"/>
      <c r="D100" s="150">
        <f>IF(ISNUMBER(SEARCH(ZAKL_DATA!$B$14,E100)),MAX($D$2:D99)+1,0)</f>
        <v>98</v>
      </c>
      <c r="E100" s="157" t="s">
        <v>365</v>
      </c>
      <c r="F100" s="158">
        <v>2606</v>
      </c>
      <c r="G100" s="159"/>
      <c r="H100" s="160" t="str">
        <f>IFERROR(VLOOKUP(ROWS($H$3:H100),$D$3:$E$204,2,0),"")</f>
        <v>NOVÝ BOR</v>
      </c>
    </row>
    <row r="101" spans="1:8" ht="12.75" customHeight="1">
      <c r="A101" s="140"/>
      <c r="B101" s="140"/>
      <c r="C101" s="140"/>
      <c r="D101" s="150">
        <f>IF(ISNUMBER(SEARCH(ZAKL_DATA!$B$14,E101)),MAX($D$2:D100)+1,0)</f>
        <v>99</v>
      </c>
      <c r="E101" s="157" t="s">
        <v>366</v>
      </c>
      <c r="F101" s="158">
        <v>2607</v>
      </c>
      <c r="G101" s="159"/>
      <c r="H101" s="160" t="str">
        <f>IFERROR(VLOOKUP(ROWS($H$3:H101),$D$3:$E$204,2,0),"")</f>
        <v>SEMILY</v>
      </c>
    </row>
    <row r="102" spans="1:8" ht="12.75" customHeight="1">
      <c r="A102" s="140"/>
      <c r="B102" s="140"/>
      <c r="C102" s="140"/>
      <c r="D102" s="150">
        <f>IF(ISNUMBER(SEARCH(ZAKL_DATA!$B$14,E102)),MAX($D$2:D101)+1,0)</f>
        <v>100</v>
      </c>
      <c r="E102" s="157" t="s">
        <v>367</v>
      </c>
      <c r="F102" s="158">
        <v>2608</v>
      </c>
      <c r="G102" s="159"/>
      <c r="H102" s="160" t="str">
        <f>IFERROR(VLOOKUP(ROWS($H$3:H102),$D$3:$E$204,2,0),"")</f>
        <v>TANVALD</v>
      </c>
    </row>
    <row r="103" spans="1:8" ht="12.75" customHeight="1">
      <c r="A103" s="140"/>
      <c r="B103" s="140"/>
      <c r="C103" s="140"/>
      <c r="D103" s="150">
        <f>IF(ISNUMBER(SEARCH(ZAKL_DATA!$B$14,E103)),MAX($D$2:D102)+1,0)</f>
        <v>101</v>
      </c>
      <c r="E103" s="157" t="s">
        <v>368</v>
      </c>
      <c r="F103" s="158">
        <v>2609</v>
      </c>
      <c r="G103" s="159"/>
      <c r="H103" s="160" t="str">
        <f>IFERROR(VLOOKUP(ROWS($H$3:H103),$D$3:$E$204,2,0),"")</f>
        <v>TURNOV</v>
      </c>
    </row>
    <row r="104" spans="1:8" ht="12.75" customHeight="1">
      <c r="A104" s="140"/>
      <c r="B104" s="140"/>
      <c r="C104" s="140"/>
      <c r="D104" s="150">
        <f>IF(ISNUMBER(SEARCH(ZAKL_DATA!$B$14,E104)),MAX($D$2:D103)+1,0)</f>
        <v>102</v>
      </c>
      <c r="E104" s="157" t="s">
        <v>369</v>
      </c>
      <c r="F104" s="158">
        <v>2610</v>
      </c>
      <c r="G104" s="159"/>
      <c r="H104" s="160" t="str">
        <f>IFERROR(VLOOKUP(ROWS($H$3:H104),$D$3:$E$204,2,0),"")</f>
        <v>ŽELEZNÝ BROD</v>
      </c>
    </row>
    <row r="105" spans="1:8" ht="12.75" customHeight="1">
      <c r="A105" s="140"/>
      <c r="B105" s="140"/>
      <c r="C105" s="140"/>
      <c r="D105" s="150">
        <f>IF(ISNUMBER(SEARCH(ZAKL_DATA!$B$14,E105)),MAX($D$2:D104)+1,0)</f>
        <v>103</v>
      </c>
      <c r="E105" s="157" t="s">
        <v>370</v>
      </c>
      <c r="F105" s="158">
        <v>2701</v>
      </c>
      <c r="G105" s="159"/>
      <c r="H105" s="160" t="str">
        <f>IFERROR(VLOOKUP(ROWS($H$3:H105),$D$3:$E$204,2,0),"")</f>
        <v>HRADEC KRÁLOVÉ</v>
      </c>
    </row>
    <row r="106" spans="1:8" ht="12.75" customHeight="1">
      <c r="A106" s="140"/>
      <c r="B106" s="140"/>
      <c r="C106" s="140"/>
      <c r="D106" s="150">
        <f>IF(ISNUMBER(SEARCH(ZAKL_DATA!$B$14,E106)),MAX($D$2:D105)+1,0)</f>
        <v>104</v>
      </c>
      <c r="E106" s="157" t="s">
        <v>371</v>
      </c>
      <c r="F106" s="158">
        <v>2702</v>
      </c>
      <c r="G106" s="159"/>
      <c r="H106" s="160" t="str">
        <f>IFERROR(VLOOKUP(ROWS($H$3:H106),$D$3:$E$204,2,0),"")</f>
        <v>BROUMOV</v>
      </c>
    </row>
    <row r="107" spans="1:8" ht="12.75" customHeight="1">
      <c r="A107" s="140"/>
      <c r="B107" s="140"/>
      <c r="C107" s="140"/>
      <c r="D107" s="150">
        <f>IF(ISNUMBER(SEARCH(ZAKL_DATA!$B$14,E107)),MAX($D$2:D106)+1,0)</f>
        <v>105</v>
      </c>
      <c r="E107" s="157" t="s">
        <v>372</v>
      </c>
      <c r="F107" s="158">
        <v>2703</v>
      </c>
      <c r="G107" s="159"/>
      <c r="H107" s="160" t="str">
        <f>IFERROR(VLOOKUP(ROWS($H$3:H107),$D$3:$E$204,2,0),"")</f>
        <v>DOBRUŠKA</v>
      </c>
    </row>
    <row r="108" spans="1:8" ht="12.75" customHeight="1">
      <c r="A108" s="140"/>
      <c r="B108" s="140"/>
      <c r="C108" s="140"/>
      <c r="D108" s="150">
        <f>IF(ISNUMBER(SEARCH(ZAKL_DATA!$B$14,E108)),MAX($D$2:D107)+1,0)</f>
        <v>106</v>
      </c>
      <c r="E108" s="157" t="s">
        <v>373</v>
      </c>
      <c r="F108" s="158">
        <v>2704</v>
      </c>
      <c r="G108" s="159"/>
      <c r="H108" s="160" t="str">
        <f>IFERROR(VLOOKUP(ROWS($H$3:H108),$D$3:$E$204,2,0),"")</f>
        <v>DVŮR KRÁLOVÉ</v>
      </c>
    </row>
    <row r="109" spans="1:8" ht="12.75" customHeight="1">
      <c r="A109" s="140"/>
      <c r="B109" s="140"/>
      <c r="C109" s="140"/>
      <c r="D109" s="150">
        <f>IF(ISNUMBER(SEARCH(ZAKL_DATA!$B$14,E109)),MAX($D$2:D108)+1,0)</f>
        <v>107</v>
      </c>
      <c r="E109" s="157" t="s">
        <v>374</v>
      </c>
      <c r="F109" s="158">
        <v>2705</v>
      </c>
      <c r="G109" s="159"/>
      <c r="H109" s="160" t="str">
        <f>IFERROR(VLOOKUP(ROWS($H$3:H109),$D$3:$E$204,2,0),"")</f>
        <v>HOŘICE</v>
      </c>
    </row>
    <row r="110" spans="1:8" ht="12.75" customHeight="1">
      <c r="A110" s="140"/>
      <c r="B110" s="140"/>
      <c r="C110" s="140"/>
      <c r="D110" s="150">
        <f>IF(ISNUMBER(SEARCH(ZAKL_DATA!$B$14,E110)),MAX($D$2:D109)+1,0)</f>
        <v>108</v>
      </c>
      <c r="E110" s="157" t="s">
        <v>375</v>
      </c>
      <c r="F110" s="158">
        <v>2706</v>
      </c>
      <c r="G110" s="159"/>
      <c r="H110" s="160" t="str">
        <f>IFERROR(VLOOKUP(ROWS($H$3:H110),$D$3:$E$204,2,0),"")</f>
        <v>JAROMĚŘ</v>
      </c>
    </row>
    <row r="111" spans="1:8" ht="12.75" customHeight="1">
      <c r="A111" s="140"/>
      <c r="B111" s="140"/>
      <c r="C111" s="140"/>
      <c r="D111" s="150">
        <f>IF(ISNUMBER(SEARCH(ZAKL_DATA!$B$14,E111)),MAX($D$2:D110)+1,0)</f>
        <v>109</v>
      </c>
      <c r="E111" s="157" t="s">
        <v>376</v>
      </c>
      <c r="F111" s="158">
        <v>2707</v>
      </c>
      <c r="G111" s="159"/>
      <c r="H111" s="160" t="str">
        <f>IFERROR(VLOOKUP(ROWS($H$3:H111),$D$3:$E$204,2,0),"")</f>
        <v>JIČÍN</v>
      </c>
    </row>
    <row r="112" spans="1:8" ht="12.75" customHeight="1">
      <c r="A112" s="140"/>
      <c r="B112" s="140"/>
      <c r="C112" s="140"/>
      <c r="D112" s="150">
        <f>IF(ISNUMBER(SEARCH(ZAKL_DATA!$B$14,E112)),MAX($D$2:D111)+1,0)</f>
        <v>110</v>
      </c>
      <c r="E112" s="157" t="s">
        <v>377</v>
      </c>
      <c r="F112" s="158">
        <v>2708</v>
      </c>
      <c r="G112" s="159"/>
      <c r="H112" s="160" t="str">
        <f>IFERROR(VLOOKUP(ROWS($H$3:H112),$D$3:$E$204,2,0),"")</f>
        <v>KOSTELEC NAD ORLICÍ</v>
      </c>
    </row>
    <row r="113" spans="1:8" ht="12.75" customHeight="1">
      <c r="A113" s="140"/>
      <c r="B113" s="140"/>
      <c r="C113" s="140"/>
      <c r="D113" s="150">
        <f>IF(ISNUMBER(SEARCH(ZAKL_DATA!$B$14,E113)),MAX($D$2:D112)+1,0)</f>
        <v>111</v>
      </c>
      <c r="E113" s="157" t="s">
        <v>378</v>
      </c>
      <c r="F113" s="158">
        <v>2709</v>
      </c>
      <c r="G113" s="159"/>
      <c r="H113" s="160" t="str">
        <f>IFERROR(VLOOKUP(ROWS($H$3:H113),$D$3:$E$204,2,0),"")</f>
        <v>NÁCHOD</v>
      </c>
    </row>
    <row r="114" spans="1:8" ht="12.75" customHeight="1">
      <c r="A114" s="140"/>
      <c r="B114" s="140"/>
      <c r="C114" s="140"/>
      <c r="D114" s="150">
        <f>IF(ISNUMBER(SEARCH(ZAKL_DATA!$B$14,E114)),MAX($D$2:D113)+1,0)</f>
        <v>112</v>
      </c>
      <c r="E114" s="157" t="s">
        <v>379</v>
      </c>
      <c r="F114" s="158">
        <v>2710</v>
      </c>
      <c r="G114" s="159"/>
      <c r="H114" s="160" t="str">
        <f>IFERROR(VLOOKUP(ROWS($H$3:H114),$D$3:$E$204,2,0),"")</f>
        <v>NOVÁ PAKA</v>
      </c>
    </row>
    <row r="115" spans="1:8" ht="12.75" customHeight="1">
      <c r="A115" s="140"/>
      <c r="B115" s="140"/>
      <c r="C115" s="140"/>
      <c r="D115" s="150">
        <f>IF(ISNUMBER(SEARCH(ZAKL_DATA!$B$14,E115)),MAX($D$2:D114)+1,0)</f>
        <v>113</v>
      </c>
      <c r="E115" s="157" t="s">
        <v>380</v>
      </c>
      <c r="F115" s="158">
        <v>2711</v>
      </c>
      <c r="G115" s="159"/>
      <c r="H115" s="160" t="str">
        <f>IFERROR(VLOOKUP(ROWS($H$3:H115),$D$3:$E$204,2,0),"")</f>
        <v>NOVÝ BYDŽOV</v>
      </c>
    </row>
    <row r="116" spans="1:8" ht="12.75" customHeight="1">
      <c r="A116" s="140"/>
      <c r="B116" s="140"/>
      <c r="C116" s="140"/>
      <c r="D116" s="150">
        <f>IF(ISNUMBER(SEARCH(ZAKL_DATA!$B$14,E116)),MAX($D$2:D115)+1,0)</f>
        <v>114</v>
      </c>
      <c r="E116" s="157" t="s">
        <v>381</v>
      </c>
      <c r="F116" s="158">
        <v>2712</v>
      </c>
      <c r="G116" s="159"/>
      <c r="H116" s="160" t="str">
        <f>IFERROR(VLOOKUP(ROWS($H$3:H116),$D$3:$E$204,2,0),"")</f>
        <v>RYCHNOV NAD KNĚŽ.</v>
      </c>
    </row>
    <row r="117" spans="1:8" ht="12.75" customHeight="1">
      <c r="A117" s="140"/>
      <c r="B117" s="140"/>
      <c r="C117" s="140"/>
      <c r="D117" s="150">
        <f>IF(ISNUMBER(SEARCH(ZAKL_DATA!$B$14,E117)),MAX($D$2:D116)+1,0)</f>
        <v>115</v>
      </c>
      <c r="E117" s="157" t="s">
        <v>382</v>
      </c>
      <c r="F117" s="158">
        <v>2713</v>
      </c>
      <c r="G117" s="159"/>
      <c r="H117" s="160" t="str">
        <f>IFERROR(VLOOKUP(ROWS($H$3:H117),$D$3:$E$204,2,0),"")</f>
        <v>TRUTNOV</v>
      </c>
    </row>
    <row r="118" spans="1:8" ht="12.75" customHeight="1">
      <c r="A118" s="140"/>
      <c r="B118" s="140"/>
      <c r="C118" s="140"/>
      <c r="D118" s="150">
        <f>IF(ISNUMBER(SEARCH(ZAKL_DATA!$B$14,E118)),MAX($D$2:D117)+1,0)</f>
        <v>116</v>
      </c>
      <c r="E118" s="157" t="s">
        <v>383</v>
      </c>
      <c r="F118" s="158">
        <v>2714</v>
      </c>
      <c r="G118" s="159"/>
      <c r="H118" s="160" t="str">
        <f>IFERROR(VLOOKUP(ROWS($H$3:H118),$D$3:$E$204,2,0),"")</f>
        <v>VRCHLABÍ</v>
      </c>
    </row>
    <row r="119" spans="1:8" ht="12.75" customHeight="1">
      <c r="A119" s="140"/>
      <c r="B119" s="140"/>
      <c r="C119" s="140"/>
      <c r="D119" s="150">
        <f>IF(ISNUMBER(SEARCH(ZAKL_DATA!$B$14,E119)),MAX($D$2:D118)+1,0)</f>
        <v>117</v>
      </c>
      <c r="E119" s="157" t="s">
        <v>384</v>
      </c>
      <c r="F119" s="158">
        <v>2801</v>
      </c>
      <c r="G119" s="159"/>
      <c r="H119" s="160" t="str">
        <f>IFERROR(VLOOKUP(ROWS($H$3:H119),$D$3:$E$204,2,0),"")</f>
        <v>PARDUBICE</v>
      </c>
    </row>
    <row r="120" spans="1:8" ht="12.75" customHeight="1">
      <c r="A120" s="140"/>
      <c r="B120" s="140"/>
      <c r="C120" s="140"/>
      <c r="D120" s="150">
        <f>IF(ISNUMBER(SEARCH(ZAKL_DATA!$B$14,E120)),MAX($D$2:D119)+1,0)</f>
        <v>118</v>
      </c>
      <c r="E120" s="157" t="s">
        <v>385</v>
      </c>
      <c r="F120" s="158">
        <v>2802</v>
      </c>
      <c r="G120" s="159"/>
      <c r="H120" s="160" t="str">
        <f>IFERROR(VLOOKUP(ROWS($H$3:H120),$D$3:$E$204,2,0),"")</f>
        <v>HLINSKO</v>
      </c>
    </row>
    <row r="121" spans="1:8" ht="12.75" customHeight="1">
      <c r="A121" s="140"/>
      <c r="B121" s="140"/>
      <c r="C121" s="140"/>
      <c r="D121" s="150">
        <f>IF(ISNUMBER(SEARCH(ZAKL_DATA!$B$14,E121)),MAX($D$2:D120)+1,0)</f>
        <v>119</v>
      </c>
      <c r="E121" s="157" t="s">
        <v>386</v>
      </c>
      <c r="F121" s="158">
        <v>2803</v>
      </c>
      <c r="G121" s="159"/>
      <c r="H121" s="160" t="str">
        <f>IFERROR(VLOOKUP(ROWS($H$3:H121),$D$3:$E$204,2,0),"")</f>
        <v>HOLICE</v>
      </c>
    </row>
    <row r="122" spans="1:8" ht="12.75" customHeight="1">
      <c r="A122" s="140"/>
      <c r="B122" s="140"/>
      <c r="C122" s="140"/>
      <c r="D122" s="150">
        <f>IF(ISNUMBER(SEARCH(ZAKL_DATA!$B$14,E122)),MAX($D$2:D121)+1,0)</f>
        <v>120</v>
      </c>
      <c r="E122" s="157" t="s">
        <v>387</v>
      </c>
      <c r="F122" s="158">
        <v>2804</v>
      </c>
      <c r="G122" s="159"/>
      <c r="H122" s="160" t="str">
        <f>IFERROR(VLOOKUP(ROWS($H$3:H122),$D$3:$E$204,2,0),"")</f>
        <v>CHRUDIM</v>
      </c>
    </row>
    <row r="123" spans="1:8" ht="12.75" customHeight="1">
      <c r="A123" s="140"/>
      <c r="B123" s="140"/>
      <c r="C123" s="140"/>
      <c r="D123" s="150">
        <f>IF(ISNUMBER(SEARCH(ZAKL_DATA!$B$14,E123)),MAX($D$2:D122)+1,0)</f>
        <v>121</v>
      </c>
      <c r="E123" s="157" t="s">
        <v>388</v>
      </c>
      <c r="F123" s="158">
        <v>2805</v>
      </c>
      <c r="G123" s="159"/>
      <c r="H123" s="160" t="str">
        <f>IFERROR(VLOOKUP(ROWS($H$3:H123),$D$3:$E$204,2,0),"")</f>
        <v>LITOMYŠL</v>
      </c>
    </row>
    <row r="124" spans="1:8" ht="12.75" customHeight="1">
      <c r="A124" s="140"/>
      <c r="B124" s="140"/>
      <c r="C124" s="140"/>
      <c r="D124" s="150">
        <f>IF(ISNUMBER(SEARCH(ZAKL_DATA!$B$14,E124)),MAX($D$2:D123)+1,0)</f>
        <v>122</v>
      </c>
      <c r="E124" s="157" t="s">
        <v>389</v>
      </c>
      <c r="F124" s="158">
        <v>2806</v>
      </c>
      <c r="G124" s="159"/>
      <c r="H124" s="160" t="str">
        <f>IFERROR(VLOOKUP(ROWS($H$3:H124),$D$3:$E$204,2,0),"")</f>
        <v>MORAVSKÁ TŘEBOVÁ</v>
      </c>
    </row>
    <row r="125" spans="1:8" ht="12.75" customHeight="1">
      <c r="A125" s="140"/>
      <c r="B125" s="140"/>
      <c r="C125" s="140"/>
      <c r="D125" s="150">
        <f>IF(ISNUMBER(SEARCH(ZAKL_DATA!$B$14,E125)),MAX($D$2:D124)+1,0)</f>
        <v>123</v>
      </c>
      <c r="E125" s="157" t="s">
        <v>390</v>
      </c>
      <c r="F125" s="158">
        <v>2807</v>
      </c>
      <c r="G125" s="159"/>
      <c r="H125" s="160" t="str">
        <f>IFERROR(VLOOKUP(ROWS($H$3:H125),$D$3:$E$204,2,0),"")</f>
        <v>PŘELOUČ</v>
      </c>
    </row>
    <row r="126" spans="1:8" ht="12.75" customHeight="1">
      <c r="A126" s="140"/>
      <c r="B126" s="140"/>
      <c r="C126" s="140"/>
      <c r="D126" s="150">
        <f>IF(ISNUMBER(SEARCH(ZAKL_DATA!$B$14,E126)),MAX($D$2:D125)+1,0)</f>
        <v>124</v>
      </c>
      <c r="E126" s="157" t="s">
        <v>391</v>
      </c>
      <c r="F126" s="158">
        <v>2808</v>
      </c>
      <c r="G126" s="159"/>
      <c r="H126" s="160" t="str">
        <f>IFERROR(VLOOKUP(ROWS($H$3:H126),$D$3:$E$204,2,0),"")</f>
        <v>SVITAVY</v>
      </c>
    </row>
    <row r="127" spans="1:8" ht="12.75" customHeight="1">
      <c r="A127" s="140"/>
      <c r="B127" s="140"/>
      <c r="C127" s="140"/>
      <c r="D127" s="150">
        <f>IF(ISNUMBER(SEARCH(ZAKL_DATA!$B$14,E127)),MAX($D$2:D126)+1,0)</f>
        <v>125</v>
      </c>
      <c r="E127" s="157" t="s">
        <v>392</v>
      </c>
      <c r="F127" s="158">
        <v>2809</v>
      </c>
      <c r="G127" s="159"/>
      <c r="H127" s="160" t="str">
        <f>IFERROR(VLOOKUP(ROWS($H$3:H127),$D$3:$E$204,2,0),"")</f>
        <v>ÚSTÍ NAD ORLICÍ</v>
      </c>
    </row>
    <row r="128" spans="1:8" ht="12.75" customHeight="1">
      <c r="A128" s="140"/>
      <c r="B128" s="140"/>
      <c r="C128" s="140"/>
      <c r="D128" s="150">
        <f>IF(ISNUMBER(SEARCH(ZAKL_DATA!$B$14,E128)),MAX($D$2:D127)+1,0)</f>
        <v>126</v>
      </c>
      <c r="E128" s="157" t="s">
        <v>393</v>
      </c>
      <c r="F128" s="158">
        <v>2810</v>
      </c>
      <c r="G128" s="159"/>
      <c r="H128" s="160" t="str">
        <f>IFERROR(VLOOKUP(ROWS($H$3:H128),$D$3:$E$204,2,0),"")</f>
        <v>VYSOKÉ MÝTO</v>
      </c>
    </row>
    <row r="129" spans="1:8" ht="12.75" customHeight="1">
      <c r="A129" s="140"/>
      <c r="B129" s="140"/>
      <c r="C129" s="140"/>
      <c r="D129" s="150">
        <f>IF(ISNUMBER(SEARCH(ZAKL_DATA!$B$14,E129)),MAX($D$2:D128)+1,0)</f>
        <v>127</v>
      </c>
      <c r="E129" s="157" t="s">
        <v>394</v>
      </c>
      <c r="F129" s="158">
        <v>2811</v>
      </c>
      <c r="G129" s="159"/>
      <c r="H129" s="160" t="str">
        <f>IFERROR(VLOOKUP(ROWS($H$3:H129),$D$3:$E$204,2,0),"")</f>
        <v>ŽAMBERK</v>
      </c>
    </row>
    <row r="130" spans="1:8" ht="12.75" customHeight="1">
      <c r="A130" s="140"/>
      <c r="B130" s="140"/>
      <c r="C130" s="140"/>
      <c r="D130" s="150">
        <f>IF(ISNUMBER(SEARCH(ZAKL_DATA!$B$14,E130)),MAX($D$2:D129)+1,0)</f>
        <v>128</v>
      </c>
      <c r="E130" s="157" t="s">
        <v>395</v>
      </c>
      <c r="F130" s="158">
        <v>2901</v>
      </c>
      <c r="G130" s="159"/>
      <c r="H130" s="160" t="str">
        <f>IFERROR(VLOOKUP(ROWS($H$3:H130),$D$3:$E$204,2,0),"")</f>
        <v>JIHLAVA</v>
      </c>
    </row>
    <row r="131" spans="1:8" ht="12.75" customHeight="1">
      <c r="A131" s="140"/>
      <c r="B131" s="140"/>
      <c r="C131" s="140"/>
      <c r="D131" s="150">
        <f>IF(ISNUMBER(SEARCH(ZAKL_DATA!$B$14,E131)),MAX($D$2:D130)+1,0)</f>
        <v>129</v>
      </c>
      <c r="E131" s="157" t="s">
        <v>396</v>
      </c>
      <c r="F131" s="158">
        <v>2902</v>
      </c>
      <c r="G131" s="159"/>
      <c r="H131" s="160" t="str">
        <f>IFERROR(VLOOKUP(ROWS($H$3:H131),$D$3:$E$204,2,0),"")</f>
        <v>BYSTŘICE NAD PERN.</v>
      </c>
    </row>
    <row r="132" spans="1:8" ht="12.75" customHeight="1">
      <c r="A132" s="140"/>
      <c r="B132" s="140"/>
      <c r="C132" s="140"/>
      <c r="D132" s="150">
        <f>IF(ISNUMBER(SEARCH(ZAKL_DATA!$B$14,E132)),MAX($D$2:D131)+1,0)</f>
        <v>130</v>
      </c>
      <c r="E132" s="157" t="s">
        <v>397</v>
      </c>
      <c r="F132" s="158">
        <v>2903</v>
      </c>
      <c r="G132" s="159"/>
      <c r="H132" s="160" t="str">
        <f>IFERROR(VLOOKUP(ROWS($H$3:H132),$D$3:$E$204,2,0),"")</f>
        <v>HAVLÍČKŮV BROD</v>
      </c>
    </row>
    <row r="133" spans="1:8" ht="12.75" customHeight="1">
      <c r="A133" s="140"/>
      <c r="B133" s="140"/>
      <c r="C133" s="140"/>
      <c r="D133" s="150">
        <f>IF(ISNUMBER(SEARCH(ZAKL_DATA!$B$14,E133)),MAX($D$2:D132)+1,0)</f>
        <v>131</v>
      </c>
      <c r="E133" s="157" t="s">
        <v>398</v>
      </c>
      <c r="F133" s="158">
        <v>2904</v>
      </c>
      <c r="G133" s="159"/>
      <c r="H133" s="160" t="str">
        <f>IFERROR(VLOOKUP(ROWS($H$3:H133),$D$3:$E$204,2,0),"")</f>
        <v>HUMPOLEC</v>
      </c>
    </row>
    <row r="134" spans="1:8" ht="12.75" customHeight="1">
      <c r="A134" s="140"/>
      <c r="B134" s="140"/>
      <c r="C134" s="140"/>
      <c r="D134" s="150">
        <f>IF(ISNUMBER(SEARCH(ZAKL_DATA!$B$14,E134)),MAX($D$2:D133)+1,0)</f>
        <v>132</v>
      </c>
      <c r="E134" s="157" t="s">
        <v>399</v>
      </c>
      <c r="F134" s="158">
        <v>2905</v>
      </c>
      <c r="G134" s="159"/>
      <c r="H134" s="160" t="str">
        <f>IFERROR(VLOOKUP(ROWS($H$3:H134),$D$3:$E$204,2,0),"")</f>
        <v>CHOTĚBOŘ</v>
      </c>
    </row>
    <row r="135" spans="1:8" ht="12.75" customHeight="1">
      <c r="A135" s="140"/>
      <c r="B135" s="140"/>
      <c r="C135" s="140"/>
      <c r="D135" s="150">
        <f>IF(ISNUMBER(SEARCH(ZAKL_DATA!$B$14,E135)),MAX($D$2:D134)+1,0)</f>
        <v>133</v>
      </c>
      <c r="E135" s="157" t="s">
        <v>400</v>
      </c>
      <c r="F135" s="158">
        <v>2906</v>
      </c>
      <c r="G135" s="159"/>
      <c r="H135" s="160" t="str">
        <f>IFERROR(VLOOKUP(ROWS($H$3:H135),$D$3:$E$204,2,0),"")</f>
        <v>LEDEČ NAD SÁZAVOU</v>
      </c>
    </row>
    <row r="136" spans="1:8" ht="12.75" customHeight="1">
      <c r="A136" s="140"/>
      <c r="B136" s="140"/>
      <c r="C136" s="140"/>
      <c r="D136" s="150">
        <f>IF(ISNUMBER(SEARCH(ZAKL_DATA!$B$14,E136)),MAX($D$2:D135)+1,0)</f>
        <v>134</v>
      </c>
      <c r="E136" s="157" t="s">
        <v>401</v>
      </c>
      <c r="F136" s="158">
        <v>2907</v>
      </c>
      <c r="G136" s="159"/>
      <c r="H136" s="160" t="str">
        <f>IFERROR(VLOOKUP(ROWS($H$3:H136),$D$3:$E$204,2,0),"")</f>
        <v>MORAVSKÉ BUDĚJOVICE</v>
      </c>
    </row>
    <row r="137" spans="1:8" ht="12.75" customHeight="1">
      <c r="A137" s="140"/>
      <c r="B137" s="140"/>
      <c r="C137" s="140"/>
      <c r="D137" s="150">
        <f>IF(ISNUMBER(SEARCH(ZAKL_DATA!$B$14,E137)),MAX($D$2:D136)+1,0)</f>
        <v>135</v>
      </c>
      <c r="E137" s="157" t="s">
        <v>402</v>
      </c>
      <c r="F137" s="158">
        <v>2908</v>
      </c>
      <c r="G137" s="159"/>
      <c r="H137" s="160" t="str">
        <f>IFERROR(VLOOKUP(ROWS($H$3:H137),$D$3:$E$204,2,0),"")</f>
        <v>NÁMĚŠŤ NAD OSLAVOU</v>
      </c>
    </row>
    <row r="138" spans="1:8" ht="12.75" customHeight="1">
      <c r="A138" s="140"/>
      <c r="B138" s="140"/>
      <c r="C138" s="140"/>
      <c r="D138" s="150">
        <f>IF(ISNUMBER(SEARCH(ZAKL_DATA!$B$14,E138)),MAX($D$2:D137)+1,0)</f>
        <v>136</v>
      </c>
      <c r="E138" s="157" t="s">
        <v>403</v>
      </c>
      <c r="F138" s="158">
        <v>2909</v>
      </c>
      <c r="G138" s="159"/>
      <c r="H138" s="160" t="str">
        <f>IFERROR(VLOOKUP(ROWS($H$3:H138),$D$3:$E$204,2,0),"")</f>
        <v>PACOV</v>
      </c>
    </row>
    <row r="139" spans="1:8" ht="12.75" customHeight="1">
      <c r="A139" s="140"/>
      <c r="B139" s="140"/>
      <c r="C139" s="140"/>
      <c r="D139" s="150">
        <f>IF(ISNUMBER(SEARCH(ZAKL_DATA!$B$14,E139)),MAX($D$2:D138)+1,0)</f>
        <v>137</v>
      </c>
      <c r="E139" s="157" t="s">
        <v>404</v>
      </c>
      <c r="F139" s="158">
        <v>2910</v>
      </c>
      <c r="G139" s="159"/>
      <c r="H139" s="160" t="str">
        <f>IFERROR(VLOOKUP(ROWS($H$3:H139),$D$3:$E$204,2,0),"")</f>
        <v>PELHŘIMOV</v>
      </c>
    </row>
    <row r="140" spans="1:8" ht="12.75" customHeight="1">
      <c r="A140" s="140"/>
      <c r="B140" s="140"/>
      <c r="C140" s="140"/>
      <c r="D140" s="150">
        <f>IF(ISNUMBER(SEARCH(ZAKL_DATA!$B$14,E140)),MAX($D$2:D139)+1,0)</f>
        <v>138</v>
      </c>
      <c r="E140" s="157" t="s">
        <v>405</v>
      </c>
      <c r="F140" s="158">
        <v>2911</v>
      </c>
      <c r="G140" s="159"/>
      <c r="H140" s="160" t="str">
        <f>IFERROR(VLOOKUP(ROWS($H$3:H140),$D$3:$E$204,2,0),"")</f>
        <v>TELČ</v>
      </c>
    </row>
    <row r="141" spans="1:8" ht="12.75" customHeight="1">
      <c r="A141" s="140"/>
      <c r="B141" s="140"/>
      <c r="C141" s="140"/>
      <c r="D141" s="150">
        <f>IF(ISNUMBER(SEARCH(ZAKL_DATA!$B$14,E141)),MAX($D$2:D140)+1,0)</f>
        <v>139</v>
      </c>
      <c r="E141" s="157" t="s">
        <v>406</v>
      </c>
      <c r="F141" s="158">
        <v>2912</v>
      </c>
      <c r="G141" s="159"/>
      <c r="H141" s="160" t="str">
        <f>IFERROR(VLOOKUP(ROWS($H$3:H141),$D$3:$E$204,2,0),"")</f>
        <v>TŘEBÍČ</v>
      </c>
    </row>
    <row r="142" spans="1:8" ht="12.75" customHeight="1">
      <c r="A142" s="140"/>
      <c r="B142" s="140"/>
      <c r="C142" s="140"/>
      <c r="D142" s="150">
        <f>IF(ISNUMBER(SEARCH(ZAKL_DATA!$B$14,E142)),MAX($D$2:D141)+1,0)</f>
        <v>140</v>
      </c>
      <c r="E142" s="157" t="s">
        <v>407</v>
      </c>
      <c r="F142" s="158">
        <v>2913</v>
      </c>
      <c r="G142" s="159"/>
      <c r="H142" s="160" t="str">
        <f>IFERROR(VLOOKUP(ROWS($H$3:H142),$D$3:$E$204,2,0),"")</f>
        <v>VELKÉ MEZIŘÍČÍ</v>
      </c>
    </row>
    <row r="143" spans="1:8" ht="12.75" customHeight="1">
      <c r="A143" s="140"/>
      <c r="B143" s="140"/>
      <c r="C143" s="140"/>
      <c r="D143" s="150">
        <f>IF(ISNUMBER(SEARCH(ZAKL_DATA!$B$14,E143)),MAX($D$2:D142)+1,0)</f>
        <v>141</v>
      </c>
      <c r="E143" s="157" t="s">
        <v>408</v>
      </c>
      <c r="F143" s="158">
        <v>2914</v>
      </c>
      <c r="G143" s="159"/>
      <c r="H143" s="160" t="str">
        <f>IFERROR(VLOOKUP(ROWS($H$3:H143),$D$3:$E$204,2,0),"")</f>
        <v>ŽĎÁR NAD SÁZAVOU</v>
      </c>
    </row>
    <row r="144" spans="1:8" ht="12.75" customHeight="1">
      <c r="A144" s="140"/>
      <c r="B144" s="140"/>
      <c r="C144" s="140"/>
      <c r="D144" s="150">
        <f>IF(ISNUMBER(SEARCH(ZAKL_DATA!$B$14,E144)),MAX($D$2:D143)+1,0)</f>
        <v>142</v>
      </c>
      <c r="E144" s="157" t="s">
        <v>409</v>
      </c>
      <c r="F144" s="158">
        <v>3001</v>
      </c>
      <c r="G144" s="159"/>
      <c r="H144" s="160" t="str">
        <f>IFERROR(VLOOKUP(ROWS($H$3:H144),$D$3:$E$204,2,0),"")</f>
        <v>BRNO I</v>
      </c>
    </row>
    <row r="145" spans="1:8" ht="12.75" customHeight="1">
      <c r="A145" s="140"/>
      <c r="B145" s="140"/>
      <c r="C145" s="140"/>
      <c r="D145" s="150">
        <f>IF(ISNUMBER(SEARCH(ZAKL_DATA!$B$14,E145)),MAX($D$2:D144)+1,0)</f>
        <v>143</v>
      </c>
      <c r="E145" s="157" t="s">
        <v>410</v>
      </c>
      <c r="F145" s="158">
        <v>3002</v>
      </c>
      <c r="G145" s="159"/>
      <c r="H145" s="160" t="str">
        <f>IFERROR(VLOOKUP(ROWS($H$3:H145),$D$3:$E$204,2,0),"")</f>
        <v>BRNO II</v>
      </c>
    </row>
    <row r="146" spans="1:8" ht="12.75" customHeight="1">
      <c r="A146" s="140"/>
      <c r="B146" s="140"/>
      <c r="C146" s="140"/>
      <c r="D146" s="150">
        <f>IF(ISNUMBER(SEARCH(ZAKL_DATA!$B$14,E146)),MAX($D$2:D145)+1,0)</f>
        <v>144</v>
      </c>
      <c r="E146" s="157" t="s">
        <v>411</v>
      </c>
      <c r="F146" s="158">
        <v>3003</v>
      </c>
      <c r="G146" s="159"/>
      <c r="H146" s="160" t="str">
        <f>IFERROR(VLOOKUP(ROWS($H$3:H146),$D$3:$E$204,2,0),"")</f>
        <v>BRNO III</v>
      </c>
    </row>
    <row r="147" spans="1:8" ht="12.75" customHeight="1">
      <c r="A147" s="140"/>
      <c r="B147" s="140"/>
      <c r="C147" s="140"/>
      <c r="D147" s="150">
        <f>IF(ISNUMBER(SEARCH(ZAKL_DATA!$B$14,E147)),MAX($D$2:D146)+1,0)</f>
        <v>145</v>
      </c>
      <c r="E147" s="157" t="s">
        <v>412</v>
      </c>
      <c r="F147" s="158">
        <v>3004</v>
      </c>
      <c r="G147" s="159"/>
      <c r="H147" s="160" t="str">
        <f>IFERROR(VLOOKUP(ROWS($H$3:H147),$D$3:$E$204,2,0),"")</f>
        <v>BRNO IV</v>
      </c>
    </row>
    <row r="148" spans="1:8" ht="12.75" customHeight="1">
      <c r="A148" s="140"/>
      <c r="B148" s="140"/>
      <c r="C148" s="140"/>
      <c r="D148" s="150">
        <f>IF(ISNUMBER(SEARCH(ZAKL_DATA!$B$14,E148)),MAX($D$2:D147)+1,0)</f>
        <v>146</v>
      </c>
      <c r="E148" s="157" t="s">
        <v>413</v>
      </c>
      <c r="F148" s="158">
        <v>3005</v>
      </c>
      <c r="G148" s="159"/>
      <c r="H148" s="160" t="str">
        <f>IFERROR(VLOOKUP(ROWS($H$3:H148),$D$3:$E$204,2,0),"")</f>
        <v>BRNO VENKOV</v>
      </c>
    </row>
    <row r="149" spans="1:8" ht="12.75" customHeight="1">
      <c r="A149" s="140"/>
      <c r="B149" s="140"/>
      <c r="C149" s="140"/>
      <c r="D149" s="150">
        <f>IF(ISNUMBER(SEARCH(ZAKL_DATA!$B$14,E149)),MAX($D$2:D148)+1,0)</f>
        <v>147</v>
      </c>
      <c r="E149" s="157" t="s">
        <v>414</v>
      </c>
      <c r="F149" s="158">
        <v>3006</v>
      </c>
      <c r="G149" s="159"/>
      <c r="H149" s="160" t="str">
        <f>IFERROR(VLOOKUP(ROWS($H$3:H149),$D$3:$E$204,2,0),"")</f>
        <v>BLANSKO</v>
      </c>
    </row>
    <row r="150" spans="1:8" ht="12.75" customHeight="1">
      <c r="A150" s="140"/>
      <c r="B150" s="140"/>
      <c r="C150" s="140"/>
      <c r="D150" s="150">
        <f>IF(ISNUMBER(SEARCH(ZAKL_DATA!$B$14,E150)),MAX($D$2:D149)+1,0)</f>
        <v>148</v>
      </c>
      <c r="E150" s="157" t="s">
        <v>415</v>
      </c>
      <c r="F150" s="158">
        <v>3007</v>
      </c>
      <c r="G150" s="159"/>
      <c r="H150" s="160" t="str">
        <f>IFERROR(VLOOKUP(ROWS($H$3:H150),$D$3:$E$204,2,0),"")</f>
        <v>BOSKOVICE</v>
      </c>
    </row>
    <row r="151" spans="1:8" ht="12.75" customHeight="1">
      <c r="A151" s="140"/>
      <c r="B151" s="140"/>
      <c r="C151" s="140"/>
      <c r="D151" s="150">
        <f>IF(ISNUMBER(SEARCH(ZAKL_DATA!$B$14,E151)),MAX($D$2:D150)+1,0)</f>
        <v>149</v>
      </c>
      <c r="E151" s="157" t="s">
        <v>416</v>
      </c>
      <c r="F151" s="158">
        <v>3008</v>
      </c>
      <c r="G151" s="159"/>
      <c r="H151" s="160" t="str">
        <f>IFERROR(VLOOKUP(ROWS($H$3:H151),$D$3:$E$204,2,0),"")</f>
        <v>BŘECLAV</v>
      </c>
    </row>
    <row r="152" spans="1:8" ht="12.75" customHeight="1">
      <c r="A152" s="140"/>
      <c r="B152" s="140"/>
      <c r="C152" s="140"/>
      <c r="D152" s="150">
        <f>IF(ISNUMBER(SEARCH(ZAKL_DATA!$B$14,E152)),MAX($D$2:D151)+1,0)</f>
        <v>150</v>
      </c>
      <c r="E152" s="157" t="s">
        <v>417</v>
      </c>
      <c r="F152" s="158">
        <v>3009</v>
      </c>
      <c r="G152" s="159"/>
      <c r="H152" s="160" t="str">
        <f>IFERROR(VLOOKUP(ROWS($H$3:H152),$D$3:$E$204,2,0),"")</f>
        <v>BUČOVICE</v>
      </c>
    </row>
    <row r="153" spans="1:8" ht="12.75" customHeight="1">
      <c r="A153" s="140"/>
      <c r="B153" s="140"/>
      <c r="C153" s="140"/>
      <c r="D153" s="150">
        <f>IF(ISNUMBER(SEARCH(ZAKL_DATA!$B$14,E153)),MAX($D$2:D152)+1,0)</f>
        <v>151</v>
      </c>
      <c r="E153" s="157" t="s">
        <v>418</v>
      </c>
      <c r="F153" s="158">
        <v>3010</v>
      </c>
      <c r="G153" s="159"/>
      <c r="H153" s="160" t="str">
        <f>IFERROR(VLOOKUP(ROWS($H$3:H153),$D$3:$E$204,2,0),"")</f>
        <v>HODONÍN</v>
      </c>
    </row>
    <row r="154" spans="1:8" ht="12.75" customHeight="1">
      <c r="A154" s="140"/>
      <c r="B154" s="140"/>
      <c r="C154" s="140"/>
      <c r="D154" s="150">
        <f>IF(ISNUMBER(SEARCH(ZAKL_DATA!$B$14,E154)),MAX($D$2:D153)+1,0)</f>
        <v>152</v>
      </c>
      <c r="E154" s="157" t="s">
        <v>419</v>
      </c>
      <c r="F154" s="158">
        <v>3011</v>
      </c>
      <c r="G154" s="159"/>
      <c r="H154" s="160" t="str">
        <f>IFERROR(VLOOKUP(ROWS($H$3:H154),$D$3:$E$204,2,0),"")</f>
        <v>HUSTOPEČE</v>
      </c>
    </row>
    <row r="155" spans="1:8" ht="12.75" customHeight="1">
      <c r="A155" s="140"/>
      <c r="B155" s="140"/>
      <c r="C155" s="140"/>
      <c r="D155" s="150">
        <f>IF(ISNUMBER(SEARCH(ZAKL_DATA!$B$14,E155)),MAX($D$2:D154)+1,0)</f>
        <v>153</v>
      </c>
      <c r="E155" s="157" t="s">
        <v>420</v>
      </c>
      <c r="F155" s="158">
        <v>3012</v>
      </c>
      <c r="G155" s="159"/>
      <c r="H155" s="160" t="str">
        <f>IFERROR(VLOOKUP(ROWS($H$3:H155),$D$3:$E$204,2,0),"")</f>
        <v>IVANČICE</v>
      </c>
    </row>
    <row r="156" spans="1:8" ht="12.75" customHeight="1">
      <c r="A156" s="140"/>
      <c r="B156" s="140"/>
      <c r="C156" s="140"/>
      <c r="D156" s="150">
        <f>IF(ISNUMBER(SEARCH(ZAKL_DATA!$B$14,E156)),MAX($D$2:D155)+1,0)</f>
        <v>154</v>
      </c>
      <c r="E156" s="157" t="s">
        <v>421</v>
      </c>
      <c r="F156" s="158">
        <v>3013</v>
      </c>
      <c r="G156" s="159"/>
      <c r="H156" s="160" t="str">
        <f>IFERROR(VLOOKUP(ROWS($H$3:H156),$D$3:$E$204,2,0),"")</f>
        <v>KYJOV</v>
      </c>
    </row>
    <row r="157" spans="1:8" ht="12.75" customHeight="1">
      <c r="A157" s="140"/>
      <c r="B157" s="140"/>
      <c r="C157" s="140"/>
      <c r="D157" s="150">
        <f>IF(ISNUMBER(SEARCH(ZAKL_DATA!$B$14,E157)),MAX($D$2:D156)+1,0)</f>
        <v>155</v>
      </c>
      <c r="E157" s="157" t="s">
        <v>422</v>
      </c>
      <c r="F157" s="158">
        <v>3014</v>
      </c>
      <c r="G157" s="159"/>
      <c r="H157" s="160" t="str">
        <f>IFERROR(VLOOKUP(ROWS($H$3:H157),$D$3:$E$204,2,0),"")</f>
        <v>MIKULOV</v>
      </c>
    </row>
    <row r="158" spans="1:8" ht="12.75" customHeight="1">
      <c r="A158" s="140"/>
      <c r="B158" s="140"/>
      <c r="C158" s="140"/>
      <c r="D158" s="150">
        <f>IF(ISNUMBER(SEARCH(ZAKL_DATA!$B$14,E158)),MAX($D$2:D157)+1,0)</f>
        <v>156</v>
      </c>
      <c r="E158" s="157" t="s">
        <v>423</v>
      </c>
      <c r="F158" s="158">
        <v>3015</v>
      </c>
      <c r="G158" s="159"/>
      <c r="H158" s="160" t="str">
        <f>IFERROR(VLOOKUP(ROWS($H$3:H158),$D$3:$E$204,2,0),"")</f>
        <v>MORAVSKÝ KRUMLOV</v>
      </c>
    </row>
    <row r="159" spans="1:8" ht="12.75" customHeight="1">
      <c r="A159" s="140"/>
      <c r="B159" s="140"/>
      <c r="C159" s="140"/>
      <c r="D159" s="150">
        <f>IF(ISNUMBER(SEARCH(ZAKL_DATA!$B$14,E159)),MAX($D$2:D158)+1,0)</f>
        <v>157</v>
      </c>
      <c r="E159" s="157" t="s">
        <v>424</v>
      </c>
      <c r="F159" s="158">
        <v>3016</v>
      </c>
      <c r="G159" s="159"/>
      <c r="H159" s="160" t="str">
        <f>IFERROR(VLOOKUP(ROWS($H$3:H159),$D$3:$E$204,2,0),"")</f>
        <v>SLAVKOV U BRNA</v>
      </c>
    </row>
    <row r="160" spans="1:8" ht="12.75" customHeight="1">
      <c r="A160" s="140"/>
      <c r="B160" s="140"/>
      <c r="C160" s="140"/>
      <c r="D160" s="150">
        <f>IF(ISNUMBER(SEARCH(ZAKL_DATA!$B$14,E160)),MAX($D$2:D159)+1,0)</f>
        <v>158</v>
      </c>
      <c r="E160" s="157" t="s">
        <v>425</v>
      </c>
      <c r="F160" s="158">
        <v>3017</v>
      </c>
      <c r="G160" s="159"/>
      <c r="H160" s="160" t="str">
        <f>IFERROR(VLOOKUP(ROWS($H$3:H160),$D$3:$E$204,2,0),"")</f>
        <v>TIŠNOV</v>
      </c>
    </row>
    <row r="161" spans="1:8" ht="12.75" customHeight="1">
      <c r="A161" s="140"/>
      <c r="B161" s="140"/>
      <c r="C161" s="140"/>
      <c r="D161" s="150">
        <f>IF(ISNUMBER(SEARCH(ZAKL_DATA!$B$14,E161)),MAX($D$2:D160)+1,0)</f>
        <v>159</v>
      </c>
      <c r="E161" s="157" t="s">
        <v>426</v>
      </c>
      <c r="F161" s="158">
        <v>3018</v>
      </c>
      <c r="G161" s="159"/>
      <c r="H161" s="160" t="str">
        <f>IFERROR(VLOOKUP(ROWS($H$3:H161),$D$3:$E$204,2,0),"")</f>
        <v>VESELÍ NAD MORAVOU</v>
      </c>
    </row>
    <row r="162" spans="1:8" ht="12.75" customHeight="1">
      <c r="A162" s="140"/>
      <c r="B162" s="140"/>
      <c r="C162" s="140"/>
      <c r="D162" s="150">
        <f>IF(ISNUMBER(SEARCH(ZAKL_DATA!$B$14,E162)),MAX($D$2:D161)+1,0)</f>
        <v>160</v>
      </c>
      <c r="E162" s="157" t="s">
        <v>427</v>
      </c>
      <c r="F162" s="158">
        <v>3019</v>
      </c>
      <c r="G162" s="159"/>
      <c r="H162" s="160" t="str">
        <f>IFERROR(VLOOKUP(ROWS($H$3:H162),$D$3:$E$204,2,0),"")</f>
        <v>VYŠKOV</v>
      </c>
    </row>
    <row r="163" spans="1:8" ht="12.75" customHeight="1">
      <c r="A163" s="140"/>
      <c r="B163" s="140"/>
      <c r="C163" s="140"/>
      <c r="D163" s="150">
        <f>IF(ISNUMBER(SEARCH(ZAKL_DATA!$B$14,E163)),MAX($D$2:D162)+1,0)</f>
        <v>161</v>
      </c>
      <c r="E163" s="157" t="s">
        <v>428</v>
      </c>
      <c r="F163" s="158">
        <v>3020</v>
      </c>
      <c r="G163" s="159"/>
      <c r="H163" s="160" t="str">
        <f>IFERROR(VLOOKUP(ROWS($H$3:H163),$D$3:$E$204,2,0),"")</f>
        <v>ZNOJMO</v>
      </c>
    </row>
    <row r="164" spans="1:8" ht="12.75" customHeight="1">
      <c r="A164" s="140"/>
      <c r="B164" s="140"/>
      <c r="C164" s="140"/>
      <c r="D164" s="150">
        <f>IF(ISNUMBER(SEARCH(ZAKL_DATA!$B$14,E164)),MAX($D$2:D163)+1,0)</f>
        <v>162</v>
      </c>
      <c r="E164" s="157" t="s">
        <v>429</v>
      </c>
      <c r="F164" s="158">
        <v>3101</v>
      </c>
      <c r="G164" s="159"/>
      <c r="H164" s="160" t="str">
        <f>IFERROR(VLOOKUP(ROWS($H$3:H164),$D$3:$E$204,2,0),"")</f>
        <v>OLOMOUC</v>
      </c>
    </row>
    <row r="165" spans="1:8" ht="12.75" customHeight="1">
      <c r="A165" s="140"/>
      <c r="B165" s="140"/>
      <c r="C165" s="140"/>
      <c r="D165" s="150">
        <f>IF(ISNUMBER(SEARCH(ZAKL_DATA!$B$14,E165)),MAX($D$2:D164)+1,0)</f>
        <v>163</v>
      </c>
      <c r="E165" s="157" t="s">
        <v>430</v>
      </c>
      <c r="F165" s="158">
        <v>3102</v>
      </c>
      <c r="G165" s="159"/>
      <c r="H165" s="160" t="str">
        <f>IFERROR(VLOOKUP(ROWS($H$3:H165),$D$3:$E$204,2,0),"")</f>
        <v>HRANICE</v>
      </c>
    </row>
    <row r="166" spans="1:8" ht="12.75" customHeight="1">
      <c r="A166" s="140"/>
      <c r="B166" s="140"/>
      <c r="C166" s="140"/>
      <c r="D166" s="150">
        <f>IF(ISNUMBER(SEARCH(ZAKL_DATA!$B$14,E166)),MAX($D$2:D165)+1,0)</f>
        <v>164</v>
      </c>
      <c r="E166" s="157" t="s">
        <v>431</v>
      </c>
      <c r="F166" s="158">
        <v>3103</v>
      </c>
      <c r="G166" s="159"/>
      <c r="H166" s="160" t="str">
        <f>IFERROR(VLOOKUP(ROWS($H$3:H166),$D$3:$E$204,2,0),"")</f>
        <v>JESENÍK</v>
      </c>
    </row>
    <row r="167" spans="1:8" ht="12.75" customHeight="1">
      <c r="A167" s="140"/>
      <c r="B167" s="140"/>
      <c r="C167" s="140"/>
      <c r="D167" s="150">
        <f>IF(ISNUMBER(SEARCH(ZAKL_DATA!$B$14,E167)),MAX($D$2:D166)+1,0)</f>
        <v>165</v>
      </c>
      <c r="E167" s="157" t="s">
        <v>432</v>
      </c>
      <c r="F167" s="158">
        <v>3104</v>
      </c>
      <c r="G167" s="159"/>
      <c r="H167" s="160" t="str">
        <f>IFERROR(VLOOKUP(ROWS($H$3:H167),$D$3:$E$204,2,0),"")</f>
        <v>KONICE</v>
      </c>
    </row>
    <row r="168" spans="1:8" ht="12.75" customHeight="1">
      <c r="A168" s="140"/>
      <c r="B168" s="140"/>
      <c r="C168" s="140"/>
      <c r="D168" s="150">
        <f>IF(ISNUMBER(SEARCH(ZAKL_DATA!$B$14,E168)),MAX($D$2:D167)+1,0)</f>
        <v>166</v>
      </c>
      <c r="E168" s="157" t="s">
        <v>433</v>
      </c>
      <c r="F168" s="158">
        <v>3105</v>
      </c>
      <c r="G168" s="159"/>
      <c r="H168" s="160" t="str">
        <f>IFERROR(VLOOKUP(ROWS($H$3:H168),$D$3:$E$204,2,0),"")</f>
        <v>LITOVEL</v>
      </c>
    </row>
    <row r="169" spans="1:8" ht="12.75" customHeight="1">
      <c r="A169" s="140"/>
      <c r="B169" s="140"/>
      <c r="C169" s="140"/>
      <c r="D169" s="150">
        <f>IF(ISNUMBER(SEARCH(ZAKL_DATA!$B$14,E169)),MAX($D$2:D168)+1,0)</f>
        <v>167</v>
      </c>
      <c r="E169" s="157" t="s">
        <v>434</v>
      </c>
      <c r="F169" s="158">
        <v>3106</v>
      </c>
      <c r="G169" s="159"/>
      <c r="H169" s="160" t="str">
        <f>IFERROR(VLOOKUP(ROWS($H$3:H169),$D$3:$E$204,2,0),"")</f>
        <v>PROSTĚJOV</v>
      </c>
    </row>
    <row r="170" spans="1:8" ht="12.75" customHeight="1">
      <c r="A170" s="140"/>
      <c r="B170" s="140"/>
      <c r="C170" s="140"/>
      <c r="D170" s="150">
        <f>IF(ISNUMBER(SEARCH(ZAKL_DATA!$B$14,E170)),MAX($D$2:D169)+1,0)</f>
        <v>168</v>
      </c>
      <c r="E170" s="157" t="s">
        <v>435</v>
      </c>
      <c r="F170" s="158">
        <v>3107</v>
      </c>
      <c r="G170" s="159"/>
      <c r="H170" s="160" t="str">
        <f>IFERROR(VLOOKUP(ROWS($H$3:H170),$D$3:$E$204,2,0),"")</f>
        <v>PŘEROV</v>
      </c>
    </row>
    <row r="171" spans="1:8" ht="12.75" customHeight="1">
      <c r="A171" s="140"/>
      <c r="B171" s="140"/>
      <c r="C171" s="140"/>
      <c r="D171" s="150">
        <f>IF(ISNUMBER(SEARCH(ZAKL_DATA!$B$14,E171)),MAX($D$2:D170)+1,0)</f>
        <v>169</v>
      </c>
      <c r="E171" s="157" t="s">
        <v>436</v>
      </c>
      <c r="F171" s="158">
        <v>3108</v>
      </c>
      <c r="G171" s="159"/>
      <c r="H171" s="160" t="str">
        <f>IFERROR(VLOOKUP(ROWS($H$3:H171),$D$3:$E$204,2,0),"")</f>
        <v>ŠTERNBERK</v>
      </c>
    </row>
    <row r="172" spans="1:8" ht="12.75" customHeight="1">
      <c r="A172" s="140"/>
      <c r="B172" s="140"/>
      <c r="C172" s="140"/>
      <c r="D172" s="150">
        <f>IF(ISNUMBER(SEARCH(ZAKL_DATA!$B$14,E172)),MAX($D$2:D171)+1,0)</f>
        <v>170</v>
      </c>
      <c r="E172" s="157" t="s">
        <v>437</v>
      </c>
      <c r="F172" s="158">
        <v>3109</v>
      </c>
      <c r="G172" s="159"/>
      <c r="H172" s="160" t="str">
        <f>IFERROR(VLOOKUP(ROWS($H$3:H172),$D$3:$E$204,2,0),"")</f>
        <v>ŠUMPERK</v>
      </c>
    </row>
    <row r="173" spans="1:8" ht="12.75" customHeight="1">
      <c r="A173" s="140"/>
      <c r="B173" s="140"/>
      <c r="C173" s="140"/>
      <c r="D173" s="150">
        <f>IF(ISNUMBER(SEARCH(ZAKL_DATA!$B$14,E173)),MAX($D$2:D172)+1,0)</f>
        <v>171</v>
      </c>
      <c r="E173" s="157" t="s">
        <v>438</v>
      </c>
      <c r="F173" s="158">
        <v>3110</v>
      </c>
      <c r="G173" s="159"/>
      <c r="H173" s="160" t="str">
        <f>IFERROR(VLOOKUP(ROWS($H$3:H173),$D$3:$E$204,2,0),"")</f>
        <v>ZÁBŘEH</v>
      </c>
    </row>
    <row r="174" spans="1:8" ht="12.75" customHeight="1">
      <c r="A174" s="140"/>
      <c r="B174" s="140"/>
      <c r="C174" s="140"/>
      <c r="D174" s="150">
        <f>IF(ISNUMBER(SEARCH(ZAKL_DATA!$B$14,E174)),MAX($D$2:D173)+1,0)</f>
        <v>172</v>
      </c>
      <c r="E174" s="157" t="s">
        <v>439</v>
      </c>
      <c r="F174" s="158">
        <v>3201</v>
      </c>
      <c r="G174" s="159"/>
      <c r="H174" s="160" t="str">
        <f>IFERROR(VLOOKUP(ROWS($H$3:H174),$D$3:$E$204,2,0),"")</f>
        <v>OSTRAVA I</v>
      </c>
    </row>
    <row r="175" spans="1:8" ht="12.75" customHeight="1">
      <c r="A175" s="140"/>
      <c r="B175" s="140"/>
      <c r="C175" s="140"/>
      <c r="D175" s="150">
        <f>IF(ISNUMBER(SEARCH(ZAKL_DATA!$B$14,E175)),MAX($D$2:D174)+1,0)</f>
        <v>173</v>
      </c>
      <c r="E175" s="157" t="s">
        <v>440</v>
      </c>
      <c r="F175" s="158">
        <v>3202</v>
      </c>
      <c r="G175" s="159"/>
      <c r="H175" s="160" t="str">
        <f>IFERROR(VLOOKUP(ROWS($H$3:H175),$D$3:$E$204,2,0),"")</f>
        <v>OSTRAVA II</v>
      </c>
    </row>
    <row r="176" spans="1:8" ht="12.75" customHeight="1">
      <c r="A176" s="140"/>
      <c r="B176" s="140"/>
      <c r="C176" s="140"/>
      <c r="D176" s="150">
        <f>IF(ISNUMBER(SEARCH(ZAKL_DATA!$B$14,E176)),MAX($D$2:D175)+1,0)</f>
        <v>174</v>
      </c>
      <c r="E176" s="157" t="s">
        <v>441</v>
      </c>
      <c r="F176" s="158">
        <v>3203</v>
      </c>
      <c r="G176" s="159"/>
      <c r="H176" s="160" t="str">
        <f>IFERROR(VLOOKUP(ROWS($H$3:H176),$D$3:$E$204,2,0),"")</f>
        <v>OSTRAVA III</v>
      </c>
    </row>
    <row r="177" spans="1:8" ht="12.75" customHeight="1">
      <c r="A177" s="140"/>
      <c r="B177" s="140"/>
      <c r="C177" s="140"/>
      <c r="D177" s="150">
        <f>IF(ISNUMBER(SEARCH(ZAKL_DATA!$B$14,E177)),MAX($D$2:D176)+1,0)</f>
        <v>175</v>
      </c>
      <c r="E177" s="157" t="s">
        <v>442</v>
      </c>
      <c r="F177" s="158">
        <v>3204</v>
      </c>
      <c r="G177" s="159"/>
      <c r="H177" s="160" t="str">
        <f>IFERROR(VLOOKUP(ROWS($H$3:H177),$D$3:$E$204,2,0),"")</f>
        <v>BOHUMÍN</v>
      </c>
    </row>
    <row r="178" spans="1:8" ht="12.75" customHeight="1">
      <c r="A178" s="140"/>
      <c r="B178" s="140"/>
      <c r="C178" s="140"/>
      <c r="D178" s="150">
        <f>IF(ISNUMBER(SEARCH(ZAKL_DATA!$B$14,E178)),MAX($D$2:D177)+1,0)</f>
        <v>176</v>
      </c>
      <c r="E178" s="157" t="s">
        <v>443</v>
      </c>
      <c r="F178" s="158">
        <v>3205</v>
      </c>
      <c r="G178" s="159"/>
      <c r="H178" s="160" t="str">
        <f>IFERROR(VLOOKUP(ROWS($H$3:H178),$D$3:$E$204,2,0),"")</f>
        <v>BRUNTÁL</v>
      </c>
    </row>
    <row r="179" spans="1:8" ht="12.75" customHeight="1">
      <c r="A179" s="140"/>
      <c r="B179" s="140"/>
      <c r="C179" s="140"/>
      <c r="D179" s="150">
        <f>IF(ISNUMBER(SEARCH(ZAKL_DATA!$B$14,E179)),MAX($D$2:D178)+1,0)</f>
        <v>177</v>
      </c>
      <c r="E179" s="157" t="s">
        <v>444</v>
      </c>
      <c r="F179" s="158">
        <v>3206</v>
      </c>
      <c r="G179" s="159"/>
      <c r="H179" s="160" t="str">
        <f>IFERROR(VLOOKUP(ROWS($H$3:H179),$D$3:$E$204,2,0),"")</f>
        <v>ČESKÝ TĚŠÍN</v>
      </c>
    </row>
    <row r="180" spans="1:8" ht="12.75" customHeight="1">
      <c r="A180" s="140"/>
      <c r="B180" s="140"/>
      <c r="C180" s="140"/>
      <c r="D180" s="150">
        <f>IF(ISNUMBER(SEARCH(ZAKL_DATA!$B$14,E180)),MAX($D$2:D179)+1,0)</f>
        <v>178</v>
      </c>
      <c r="E180" s="157" t="s">
        <v>445</v>
      </c>
      <c r="F180" s="158">
        <v>3207</v>
      </c>
      <c r="G180" s="159"/>
      <c r="H180" s="160" t="str">
        <f>IFERROR(VLOOKUP(ROWS($H$3:H180),$D$3:$E$204,2,0),"")</f>
        <v>FRÝDEK-MÍSTEK</v>
      </c>
    </row>
    <row r="181" spans="1:8" ht="12.75" customHeight="1">
      <c r="A181" s="140"/>
      <c r="B181" s="140"/>
      <c r="C181" s="140"/>
      <c r="D181" s="150">
        <f>IF(ISNUMBER(SEARCH(ZAKL_DATA!$B$14,E181)),MAX($D$2:D180)+1,0)</f>
        <v>179</v>
      </c>
      <c r="E181" s="157" t="s">
        <v>446</v>
      </c>
      <c r="F181" s="158">
        <v>3208</v>
      </c>
      <c r="G181" s="159"/>
      <c r="H181" s="160" t="str">
        <f>IFERROR(VLOOKUP(ROWS($H$3:H181),$D$3:$E$204,2,0),"")</f>
        <v>FRÝDLANT NAD OSTRAV.</v>
      </c>
    </row>
    <row r="182" spans="1:8" ht="12.75" customHeight="1">
      <c r="A182" s="140"/>
      <c r="B182" s="140"/>
      <c r="C182" s="140"/>
      <c r="D182" s="150">
        <f>IF(ISNUMBER(SEARCH(ZAKL_DATA!$B$14,E182)),MAX($D$2:D181)+1,0)</f>
        <v>180</v>
      </c>
      <c r="E182" s="157" t="s">
        <v>447</v>
      </c>
      <c r="F182" s="158">
        <v>3209</v>
      </c>
      <c r="G182" s="159"/>
      <c r="H182" s="160" t="str">
        <f>IFERROR(VLOOKUP(ROWS($H$3:H182),$D$3:$E$204,2,0),"")</f>
        <v>FULNEK</v>
      </c>
    </row>
    <row r="183" spans="1:8" ht="12.75" customHeight="1">
      <c r="A183" s="140"/>
      <c r="B183" s="140"/>
      <c r="C183" s="140"/>
      <c r="D183" s="150">
        <f>IF(ISNUMBER(SEARCH(ZAKL_DATA!$B$14,E183)),MAX($D$2:D182)+1,0)</f>
        <v>181</v>
      </c>
      <c r="E183" s="157" t="s">
        <v>448</v>
      </c>
      <c r="F183" s="158">
        <v>3210</v>
      </c>
      <c r="G183" s="159"/>
      <c r="H183" s="160" t="str">
        <f>IFERROR(VLOOKUP(ROWS($H$3:H183),$D$3:$E$204,2,0),"")</f>
        <v>HAVÍŘOV</v>
      </c>
    </row>
    <row r="184" spans="1:8" ht="12.75" customHeight="1">
      <c r="A184" s="140"/>
      <c r="B184" s="140"/>
      <c r="C184" s="140"/>
      <c r="D184" s="150">
        <f>IF(ISNUMBER(SEARCH(ZAKL_DATA!$B$14,E184)),MAX($D$2:D183)+1,0)</f>
        <v>182</v>
      </c>
      <c r="E184" s="157" t="s">
        <v>449</v>
      </c>
      <c r="F184" s="158">
        <v>3211</v>
      </c>
      <c r="G184" s="159"/>
      <c r="H184" s="160" t="str">
        <f>IFERROR(VLOOKUP(ROWS($H$3:H184),$D$3:$E$204,2,0),"")</f>
        <v>HLUČÍN</v>
      </c>
    </row>
    <row r="185" spans="1:8" ht="12.75" customHeight="1">
      <c r="A185" s="140"/>
      <c r="B185" s="140"/>
      <c r="C185" s="140"/>
      <c r="D185" s="150">
        <f>IF(ISNUMBER(SEARCH(ZAKL_DATA!$B$14,E185)),MAX($D$2:D184)+1,0)</f>
        <v>183</v>
      </c>
      <c r="E185" s="157" t="s">
        <v>450</v>
      </c>
      <c r="F185" s="158">
        <v>3212</v>
      </c>
      <c r="G185" s="159"/>
      <c r="H185" s="160" t="str">
        <f>IFERROR(VLOOKUP(ROWS($H$3:H185),$D$3:$E$204,2,0),"")</f>
        <v>KARVINÁ</v>
      </c>
    </row>
    <row r="186" spans="1:8" ht="12.75" customHeight="1">
      <c r="A186" s="140"/>
      <c r="B186" s="140"/>
      <c r="C186" s="140"/>
      <c r="D186" s="150">
        <f>IF(ISNUMBER(SEARCH(ZAKL_DATA!$B$14,E186)),MAX($D$2:D185)+1,0)</f>
        <v>184</v>
      </c>
      <c r="E186" s="157" t="s">
        <v>451</v>
      </c>
      <c r="F186" s="158">
        <v>3213</v>
      </c>
      <c r="G186" s="159"/>
      <c r="H186" s="160" t="str">
        <f>IFERROR(VLOOKUP(ROWS($H$3:H186),$D$3:$E$204,2,0),"")</f>
        <v>KOPŘIVNICE</v>
      </c>
    </row>
    <row r="187" spans="1:8" ht="12.75" customHeight="1">
      <c r="A187" s="140"/>
      <c r="B187" s="140"/>
      <c r="C187" s="140"/>
      <c r="D187" s="150">
        <f>IF(ISNUMBER(SEARCH(ZAKL_DATA!$B$14,E187)),MAX($D$2:D186)+1,0)</f>
        <v>185</v>
      </c>
      <c r="E187" s="157" t="s">
        <v>452</v>
      </c>
      <c r="F187" s="158">
        <v>3214</v>
      </c>
      <c r="G187" s="159"/>
      <c r="H187" s="160" t="str">
        <f>IFERROR(VLOOKUP(ROWS($H$3:H187),$D$3:$E$204,2,0),"")</f>
        <v>KRNOV</v>
      </c>
    </row>
    <row r="188" spans="1:8" ht="12.75" customHeight="1">
      <c r="A188" s="140"/>
      <c r="B188" s="140"/>
      <c r="C188" s="140"/>
      <c r="D188" s="150">
        <f>IF(ISNUMBER(SEARCH(ZAKL_DATA!$B$14,E188)),MAX($D$2:D187)+1,0)</f>
        <v>186</v>
      </c>
      <c r="E188" s="157" t="s">
        <v>453</v>
      </c>
      <c r="F188" s="158">
        <v>3215</v>
      </c>
      <c r="G188" s="159"/>
      <c r="H188" s="160" t="str">
        <f>IFERROR(VLOOKUP(ROWS($H$3:H188),$D$3:$E$204,2,0),"")</f>
        <v>NOVÝ JIČÍN</v>
      </c>
    </row>
    <row r="189" spans="1:8" ht="12.75" customHeight="1">
      <c r="A189" s="140"/>
      <c r="B189" s="140"/>
      <c r="C189" s="140"/>
      <c r="D189" s="150">
        <f>IF(ISNUMBER(SEARCH(ZAKL_DATA!$B$14,E189)),MAX($D$2:D188)+1,0)</f>
        <v>187</v>
      </c>
      <c r="E189" s="157" t="s">
        <v>454</v>
      </c>
      <c r="F189" s="158">
        <v>3216</v>
      </c>
      <c r="G189" s="159"/>
      <c r="H189" s="160" t="str">
        <f>IFERROR(VLOOKUP(ROWS($H$3:H189),$D$3:$E$204,2,0),"")</f>
        <v>OPAVA</v>
      </c>
    </row>
    <row r="190" spans="1:8" ht="12.75" customHeight="1">
      <c r="A190" s="140"/>
      <c r="B190" s="140"/>
      <c r="C190" s="140"/>
      <c r="D190" s="150">
        <f>IF(ISNUMBER(SEARCH(ZAKL_DATA!$B$14,E190)),MAX($D$2:D189)+1,0)</f>
        <v>188</v>
      </c>
      <c r="E190" s="157" t="s">
        <v>455</v>
      </c>
      <c r="F190" s="158">
        <v>3217</v>
      </c>
      <c r="G190" s="159"/>
      <c r="H190" s="160" t="str">
        <f>IFERROR(VLOOKUP(ROWS($H$3:H190),$D$3:$E$204,2,0),"")</f>
        <v>ORLOVÁ</v>
      </c>
    </row>
    <row r="191" spans="1:8" ht="12.75" customHeight="1">
      <c r="A191" s="140"/>
      <c r="B191" s="140"/>
      <c r="C191" s="140"/>
      <c r="D191" s="150">
        <f>IF(ISNUMBER(SEARCH(ZAKL_DATA!$B$14,E191)),MAX($D$2:D190)+1,0)</f>
        <v>189</v>
      </c>
      <c r="E191" s="157" t="s">
        <v>456</v>
      </c>
      <c r="F191" s="158">
        <v>3218</v>
      </c>
      <c r="G191" s="159"/>
      <c r="H191" s="160" t="str">
        <f>IFERROR(VLOOKUP(ROWS($H$3:H191),$D$3:$E$204,2,0),"")</f>
        <v>TŘINEC</v>
      </c>
    </row>
    <row r="192" spans="1:8" ht="12.75" customHeight="1">
      <c r="A192" s="140"/>
      <c r="B192" s="140"/>
      <c r="C192" s="140"/>
      <c r="D192" s="150">
        <f>IF(ISNUMBER(SEARCH(ZAKL_DATA!$B$14,E192)),MAX($D$2:D191)+1,0)</f>
        <v>190</v>
      </c>
      <c r="E192" s="157" t="s">
        <v>457</v>
      </c>
      <c r="F192" s="158">
        <v>3301</v>
      </c>
      <c r="G192" s="159"/>
      <c r="H192" s="160" t="str">
        <f>IFERROR(VLOOKUP(ROWS($H$3:H192),$D$3:$E$204,2,0),"")</f>
        <v>ZLÍN</v>
      </c>
    </row>
    <row r="193" spans="1:8" ht="12.75" customHeight="1">
      <c r="A193" s="140"/>
      <c r="B193" s="140"/>
      <c r="C193" s="140"/>
      <c r="D193" s="150">
        <f>IF(ISNUMBER(SEARCH(ZAKL_DATA!$B$14,E193)),MAX($D$2:D192)+1,0)</f>
        <v>191</v>
      </c>
      <c r="E193" s="157" t="s">
        <v>458</v>
      </c>
      <c r="F193" s="158">
        <v>3302</v>
      </c>
      <c r="G193" s="159"/>
      <c r="H193" s="160" t="str">
        <f>IFERROR(VLOOKUP(ROWS($H$3:H193),$D$3:$E$204,2,0),"")</f>
        <v>BYSTŘICE POD HOSTÝNEM</v>
      </c>
    </row>
    <row r="194" spans="1:8" ht="12.75" customHeight="1">
      <c r="A194" s="140"/>
      <c r="B194" s="140"/>
      <c r="C194" s="140"/>
      <c r="D194" s="150">
        <f>IF(ISNUMBER(SEARCH(ZAKL_DATA!$B$14,E194)),MAX($D$2:D193)+1,0)</f>
        <v>192</v>
      </c>
      <c r="E194" s="157" t="s">
        <v>459</v>
      </c>
      <c r="F194" s="158">
        <v>3303</v>
      </c>
      <c r="G194" s="159"/>
      <c r="H194" s="160" t="str">
        <f>IFERROR(VLOOKUP(ROWS($H$3:H194),$D$3:$E$204,2,0),"")</f>
        <v>HOLEŠOV</v>
      </c>
    </row>
    <row r="195" spans="1:8" ht="12.75" customHeight="1">
      <c r="A195" s="140"/>
      <c r="B195" s="140"/>
      <c r="C195" s="140"/>
      <c r="D195" s="150">
        <f>IF(ISNUMBER(SEARCH(ZAKL_DATA!$B$14,E195)),MAX($D$2:D194)+1,0)</f>
        <v>193</v>
      </c>
      <c r="E195" s="157" t="s">
        <v>460</v>
      </c>
      <c r="F195" s="158">
        <v>3304</v>
      </c>
      <c r="G195" s="159"/>
      <c r="H195" s="160" t="str">
        <f>IFERROR(VLOOKUP(ROWS($H$3:H195),$D$3:$E$204,2,0),"")</f>
        <v>KROMĚŘÍŽ</v>
      </c>
    </row>
    <row r="196" spans="1:8" ht="12.75" customHeight="1">
      <c r="A196" s="140"/>
      <c r="B196" s="140"/>
      <c r="C196" s="140"/>
      <c r="D196" s="150">
        <f>IF(ISNUMBER(SEARCH(ZAKL_DATA!$B$14,E196)),MAX($D$2:D195)+1,0)</f>
        <v>194</v>
      </c>
      <c r="E196" s="157" t="s">
        <v>461</v>
      </c>
      <c r="F196" s="158">
        <v>3305</v>
      </c>
      <c r="G196" s="159"/>
      <c r="H196" s="160" t="str">
        <f>IFERROR(VLOOKUP(ROWS($H$3:H196),$D$3:$E$204,2,0),"")</f>
        <v>LUHAČOVICE</v>
      </c>
    </row>
    <row r="197" spans="1:8" ht="12.75" customHeight="1">
      <c r="A197" s="140"/>
      <c r="B197" s="140"/>
      <c r="C197" s="140"/>
      <c r="D197" s="150">
        <f>IF(ISNUMBER(SEARCH(ZAKL_DATA!$B$14,E197)),MAX($D$2:D196)+1,0)</f>
        <v>195</v>
      </c>
      <c r="E197" s="157" t="s">
        <v>462</v>
      </c>
      <c r="F197" s="158">
        <v>3306</v>
      </c>
      <c r="G197" s="159"/>
      <c r="H197" s="160" t="str">
        <f>IFERROR(VLOOKUP(ROWS($H$3:H197),$D$3:$E$204,2,0),"")</f>
        <v>OTROKOVICE</v>
      </c>
    </row>
    <row r="198" spans="1:8" ht="12.75" customHeight="1">
      <c r="A198" s="140"/>
      <c r="B198" s="140"/>
      <c r="C198" s="140"/>
      <c r="D198" s="150">
        <f>IF(ISNUMBER(SEARCH(ZAKL_DATA!$B$14,E198)),MAX($D$2:D197)+1,0)</f>
        <v>196</v>
      </c>
      <c r="E198" s="157" t="s">
        <v>463</v>
      </c>
      <c r="F198" s="158">
        <v>3307</v>
      </c>
      <c r="G198" s="159"/>
      <c r="H198" s="160" t="str">
        <f>IFERROR(VLOOKUP(ROWS($H$3:H198),$D$3:$E$204,2,0),"")</f>
        <v>ROŽNOV POD RADH.</v>
      </c>
    </row>
    <row r="199" spans="1:8" ht="12.75" customHeight="1">
      <c r="A199" s="140"/>
      <c r="B199" s="140"/>
      <c r="C199" s="140"/>
      <c r="D199" s="150">
        <f>IF(ISNUMBER(SEARCH(ZAKL_DATA!$B$14,E199)),MAX($D$2:D198)+1,0)</f>
        <v>197</v>
      </c>
      <c r="E199" s="157" t="s">
        <v>464</v>
      </c>
      <c r="F199" s="158">
        <v>3308</v>
      </c>
      <c r="G199" s="159"/>
      <c r="H199" s="160" t="str">
        <f>IFERROR(VLOOKUP(ROWS($H$3:H199),$D$3:$E$204,2,0),"")</f>
        <v>UHERSKÝ BROD</v>
      </c>
    </row>
    <row r="200" spans="1:8" ht="12.75" customHeight="1">
      <c r="A200" s="140"/>
      <c r="B200" s="140"/>
      <c r="C200" s="140"/>
      <c r="D200" s="150">
        <f>IF(ISNUMBER(SEARCH(ZAKL_DATA!$B$14,E200)),MAX($D$2:D199)+1,0)</f>
        <v>198</v>
      </c>
      <c r="E200" s="157" t="s">
        <v>465</v>
      </c>
      <c r="F200" s="158">
        <v>3309</v>
      </c>
      <c r="G200" s="159"/>
      <c r="H200" s="160" t="str">
        <f>IFERROR(VLOOKUP(ROWS($H$3:H200),$D$3:$E$204,2,0),"")</f>
        <v>UHERSKÉ HRADIŠTĚ</v>
      </c>
    </row>
    <row r="201" spans="1:8" ht="12.75" customHeight="1">
      <c r="A201" s="140"/>
      <c r="B201" s="140"/>
      <c r="C201" s="140"/>
      <c r="D201" s="150">
        <f>IF(ISNUMBER(SEARCH(ZAKL_DATA!$B$14,E201)),MAX($D$2:D200)+1,0)</f>
        <v>199</v>
      </c>
      <c r="E201" s="157" t="s">
        <v>466</v>
      </c>
      <c r="F201" s="158">
        <v>3310</v>
      </c>
      <c r="G201" s="159"/>
      <c r="H201" s="160" t="str">
        <f>IFERROR(VLOOKUP(ROWS($H$3:H201),$D$3:$E$204,2,0),"")</f>
        <v>VALAŠSKÉ MEZIŘÍČÍ</v>
      </c>
    </row>
    <row r="202" spans="1:8" ht="12.75" customHeight="1">
      <c r="A202" s="140"/>
      <c r="B202" s="140"/>
      <c r="C202" s="140"/>
      <c r="D202" s="150">
        <f>IF(ISNUMBER(SEARCH(ZAKL_DATA!$B$14,E202)),MAX($D$2:D201)+1,0)</f>
        <v>200</v>
      </c>
      <c r="E202" s="157" t="s">
        <v>467</v>
      </c>
      <c r="F202" s="158">
        <v>3311</v>
      </c>
      <c r="G202" s="159"/>
      <c r="H202" s="160" t="str">
        <f>IFERROR(VLOOKUP(ROWS($H$3:H202),$D$3:$E$204,2,0),"")</f>
        <v>VALAŠSKÉ KLOBOUKY</v>
      </c>
    </row>
    <row r="203" spans="1:8" ht="12.75" customHeight="1">
      <c r="A203" s="140"/>
      <c r="B203" s="140"/>
      <c r="C203" s="140"/>
      <c r="D203" s="150">
        <f>IF(ISNUMBER(SEARCH(ZAKL_DATA!$B$14,E203)),MAX($D$2:D202)+1,0)</f>
        <v>201</v>
      </c>
      <c r="E203" s="157" t="s">
        <v>468</v>
      </c>
      <c r="F203" s="158">
        <v>3312</v>
      </c>
      <c r="G203" s="159"/>
      <c r="H203" s="160" t="str">
        <f>IFERROR(VLOOKUP(ROWS($H$3:H203),$D$3:$E$204,2,0),"")</f>
        <v>VSETÍN</v>
      </c>
    </row>
    <row r="204" spans="1:8" ht="12.75" customHeight="1" thickBot="1">
      <c r="A204" s="140"/>
      <c r="B204" s="140"/>
      <c r="C204" s="140"/>
      <c r="D204" s="150">
        <f>IF(ISNUMBER(SEARCH(ZAKL_DATA!$B$14,E204)),MAX($D$2:D203)+1,0)</f>
        <v>202</v>
      </c>
      <c r="E204" s="163" t="s">
        <v>281</v>
      </c>
      <c r="F204" s="164">
        <v>4000</v>
      </c>
      <c r="G204" s="165"/>
      <c r="H204" s="166" t="str">
        <f>IFERROR(VLOOKUP(ROWS($H$3:H204),$D$3:$E$204,2,0),"")</f>
        <v>SPECIALIZOVANÝ</v>
      </c>
    </row>
    <row r="205" spans="8:8" ht="12.75" customHeight="1">
      <c r="H205" s="170" t="str">
        <f>IFERROR(VLOOKUP(ROWS($H$3:H205),$D$2:$E$204,2,0),"")</f>
        <v/>
      </c>
    </row>
    <row r="206" ht="12.75" customHeight="1"/>
    <row r="207"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T122"/>
  <sheetViews>
    <sheetView workbookViewId="0" topLeftCell="A13">
      <selection pane="topLeft" activeCell="B38" sqref="B38"/>
    </sheetView>
  </sheetViews>
  <sheetFormatPr defaultRowHeight="12.75"/>
  <cols>
    <col min="1" max="1" width="13.7142857142857" customWidth="1"/>
    <col min="2" max="2" width="17.1428571428571" customWidth="1"/>
    <col min="3" max="3" width="13.7142857142857" customWidth="1"/>
    <col min="4" max="4" width="12.4285714285714" bestFit="1" customWidth="1"/>
    <col min="5" max="5" width="11.1428571428571" customWidth="1"/>
    <col min="8" max="8" width="12.4285714285714" customWidth="1"/>
    <col min="9" max="9" width="14" bestFit="1" customWidth="1"/>
    <col min="10" max="10" width="12" bestFit="1" customWidth="1"/>
    <col min="11" max="11" width="14.5714285714286" bestFit="1" customWidth="1"/>
    <col min="12" max="12" width="12.1428571428571" customWidth="1"/>
    <col min="13" max="13" width="12.5714285714286" customWidth="1"/>
    <col min="14" max="16" width="12" bestFit="1" customWidth="1"/>
    <col min="17" max="17" width="13.1428571428571" bestFit="1" customWidth="1"/>
    <col min="18" max="18" width="12" bestFit="1" customWidth="1"/>
    <col min="19" max="19" width="13.8571428571429" bestFit="1" customWidth="1"/>
    <col min="20" max="20" width="8.57142857142857" customWidth="1"/>
  </cols>
  <sheetData>
    <row r="1" spans="1:1" ht="12.75">
      <c r="A1" s="137" t="s">
        <v>173</v>
      </c>
    </row>
    <row r="2" spans="1:3" ht="12.75">
      <c r="A2" t="s">
        <v>154</v>
      </c>
      <c r="B2" t="str">
        <f>IF(ISNUMBER(SEARCH("x",'1strana'!D12)),"771","772")</f>
        <v>772</v>
      </c>
      <c r="C2" s="138" t="s">
        <v>250</v>
      </c>
    </row>
    <row r="3" spans="1:2" ht="12.75">
      <c r="A3" t="s">
        <v>155</v>
      </c>
      <c r="B3" t="e">
        <f>VLOOKUP(ZAKL_DATA!B13,FU!B3:C17,2,FALSE)</f>
        <v>#N/A</v>
      </c>
    </row>
    <row r="4" spans="1:2" ht="12.75">
      <c r="A4" t="s">
        <v>156</v>
      </c>
      <c r="B4" s="168" t="str">
        <f>IF('1strana'!K20&lt;&gt;"",TEXT('1strana'!K20,"DD.MM.RRRR"),"")</f>
        <v/>
      </c>
    </row>
    <row r="5" spans="1:2" ht="12.75">
      <c r="A5" t="s">
        <v>157</v>
      </c>
      <c r="B5" s="138" t="str">
        <f>IF('1strana'!A20&lt;&gt;"",TEXT('1strana'!A20,"DD.MM.RRRR"),"")</f>
        <v/>
      </c>
    </row>
    <row r="6" spans="1:2" ht="12.75">
      <c r="A6" t="s">
        <v>158</v>
      </c>
      <c r="B6" s="138" t="str">
        <f>IF('1strana'!B13&lt;&gt;"",IF('1strana'!B15&lt;&gt;"","O","B"),IF('1strana'!B15&lt;&gt;"","E","D"))</f>
        <v>D</v>
      </c>
    </row>
    <row r="7" spans="1:3" ht="12.75">
      <c r="A7" t="s">
        <v>159</v>
      </c>
      <c r="B7" s="167" t="s">
        <v>160</v>
      </c>
      <c r="C7" s="138" t="s">
        <v>469</v>
      </c>
    </row>
    <row r="8" spans="1:2" ht="12.75">
      <c r="A8" t="s">
        <v>161</v>
      </c>
      <c r="B8" s="138" t="str">
        <f>IF('1strana'!K18&lt;&gt;"",'1strana'!K18,"")</f>
        <v/>
      </c>
    </row>
    <row r="9" spans="1:3" ht="12.75">
      <c r="A9" t="s">
        <v>162</v>
      </c>
      <c r="B9" s="167" t="s">
        <v>163</v>
      </c>
      <c r="C9" s="138" t="s">
        <v>469</v>
      </c>
    </row>
    <row r="10" spans="1:2" ht="12.75">
      <c r="A10" t="s">
        <v>164</v>
      </c>
      <c r="B10" s="171">
        <f>'2strana'!C32</f>
        <v>0</v>
      </c>
    </row>
    <row r="11" spans="1:3" ht="12.75">
      <c r="A11" t="s">
        <v>165</v>
      </c>
      <c r="C11" s="138" t="s">
        <v>470</v>
      </c>
    </row>
    <row r="12" spans="1:3" ht="12.75">
      <c r="A12" t="s">
        <v>167</v>
      </c>
      <c r="C12" s="138" t="s">
        <v>470</v>
      </c>
    </row>
    <row r="13" spans="1:2" ht="12.75">
      <c r="A13" t="s">
        <v>168</v>
      </c>
      <c r="B13" s="171">
        <f>'2strana'!N32</f>
        <v>0</v>
      </c>
    </row>
    <row r="14" spans="1:2" ht="12.75">
      <c r="A14" t="s">
        <v>169</v>
      </c>
      <c r="B14" s="171">
        <f>'3strana'!G9</f>
        <v>0</v>
      </c>
    </row>
    <row r="15" spans="1:2" ht="12.75">
      <c r="A15" t="s">
        <v>170</v>
      </c>
      <c r="B15" s="138" t="str">
        <f>IF('1strana'!A37&lt;&gt;"",TEXT('1strana'!A37,"DD.MM.RRRR"),"")</f>
        <v/>
      </c>
    </row>
    <row r="16" spans="1:2" ht="12.75">
      <c r="A16" t="s">
        <v>171</v>
      </c>
      <c r="B16" s="138" t="str">
        <f>TEXT('1strana'!H14,"DD.MM.RRRR")</f>
        <v>31.12.2025</v>
      </c>
    </row>
    <row r="17" spans="1:2" ht="12.75">
      <c r="A17" t="s">
        <v>172</v>
      </c>
      <c r="B17" s="138" t="str">
        <f>TEXT('1strana'!E14,"DD.MM.RRRR")</f>
        <v>01.01.2025</v>
      </c>
    </row>
    <row r="19" spans="1:1" ht="12.75">
      <c r="A19" s="137" t="s">
        <v>174</v>
      </c>
    </row>
    <row r="20" spans="1:3" ht="12.75">
      <c r="A20" t="s">
        <v>175</v>
      </c>
      <c r="C20" s="138" t="s">
        <v>471</v>
      </c>
    </row>
    <row r="21" spans="1:2" ht="12.75">
      <c r="A21" t="s">
        <v>176</v>
      </c>
      <c r="B21" s="138" t="str">
        <f>IF(ISNUMBER(FIND("/",ZAKL_DATA!B17)),MID(ZAKL_DATA!B17,(FIND("/",ZAKL_DATA!B17,1))+1,LEN(ZAKL_DATA!B17)),"")</f>
        <v/>
      </c>
    </row>
    <row r="22" spans="1:2" ht="12.75">
      <c r="A22" t="s">
        <v>177</v>
      </c>
      <c r="B22">
        <f>IF(ISNUMBER(FIND("/",ZAKL_DATA!B17)),LEFT(ZAKL_DATA!B17,(FIND("/",ZAKL_DATA!B17,1))-1),ZAKL_DATA!B17)</f>
        <v>0</v>
      </c>
    </row>
    <row r="23" spans="1:2" ht="12.75">
      <c r="A23" t="s">
        <v>178</v>
      </c>
      <c r="B23" t="e">
        <f>VLOOKUP(ZAKL_DATA!B14,FU!E3:F204,2,FALSE)</f>
        <v>#N/A</v>
      </c>
    </row>
    <row r="24" spans="1:2" ht="12.75">
      <c r="A24" t="s">
        <v>179</v>
      </c>
      <c r="B24" s="138" t="str">
        <f>MID(ZAKL_DATA!D2,3,10)</f>
        <v/>
      </c>
    </row>
    <row r="25" spans="1:2" ht="12.75">
      <c r="A25" t="s">
        <v>180</v>
      </c>
      <c r="B25" s="138" t="str">
        <f>IF(ZAKL_DATA!B4&lt;&gt;"",ZAKL_DATA!B4,"")</f>
        <v/>
      </c>
    </row>
    <row r="26" spans="1:2" ht="12.75">
      <c r="A26" t="s">
        <v>181</v>
      </c>
      <c r="B26" s="138" t="str">
        <f>IF(ZAKL_DATA!B18&lt;&gt;"",ZAKL_DATA!B18,"")</f>
        <v/>
      </c>
    </row>
    <row r="27" spans="1:2" ht="12.75">
      <c r="A27" t="s">
        <v>182</v>
      </c>
      <c r="B27" s="138" t="str">
        <f>IF(E38="V1",IF(ZAKL_DATA!D14&lt;&gt;0,ZAKL_DATA!D14,""),IF(E38="V4",LEFT('3strana'!A26,(FIND(" ",'3strana'!A26,1))-1),""))</f>
        <v/>
      </c>
    </row>
    <row r="28" spans="1:2" ht="12.75">
      <c r="A28" t="s">
        <v>183</v>
      </c>
      <c r="B28" t="str">
        <f>IF(E38="V1",IF(ZAKL_DATA!D17&lt;&gt;0,ZAKL_DATA!D17,""),"")</f>
        <v/>
      </c>
    </row>
    <row r="29" spans="1:2" ht="12.75">
      <c r="A29" t="s">
        <v>184</v>
      </c>
      <c r="B29" s="138" t="str">
        <f>IF(E38="V1",IF(ZAKL_DATA!D15&lt;&gt;0,ZAKL_DATA!D15,""),IF(E38="V4",MID('3strana'!A26,(FIND(" ",'3strana'!A26,1))+1,LEN('3strana'!A26)),""))</f>
        <v/>
      </c>
    </row>
    <row r="30" spans="1:2" ht="12.75">
      <c r="A30" t="s">
        <v>185</v>
      </c>
      <c r="B30" s="138">
        <f>ZAKL_DATA!B5</f>
        <v>0</v>
      </c>
    </row>
    <row r="31" spans="1:2" ht="12.75">
      <c r="A31" t="s">
        <v>186</v>
      </c>
      <c r="B31" s="167">
        <f>ZAKL_DATA!B19</f>
        <v>0</v>
      </c>
    </row>
    <row r="32" spans="1:3" ht="12.75">
      <c r="A32" t="s">
        <v>187</v>
      </c>
      <c r="B32" t="str">
        <f>IF(ZAKL_DATA!D35&lt;&gt;0,ZAKL_DATA!D35,"")</f>
        <v/>
      </c>
      <c r="C32" s="138"/>
    </row>
    <row r="33" spans="1:4" ht="12.75">
      <c r="A33" t="s">
        <v>188</v>
      </c>
      <c r="B33" t="str">
        <f>IF(ZAKL_DATA!D30&lt;&gt;"",ZAKL_DATA!D30,"")</f>
        <v/>
      </c>
      <c r="C33" s="138"/>
      <c r="D33" s="138" t="s">
        <v>472</v>
      </c>
    </row>
    <row r="34" spans="1:5" ht="12.75">
      <c r="A34" t="s">
        <v>189</v>
      </c>
      <c r="B34" t="str">
        <f>IF(ZAKL_DATA!D31&lt;&gt;"",ZAKL_DATA!D31,"")</f>
        <v/>
      </c>
      <c r="C34" s="138"/>
      <c r="D34" s="138" t="s">
        <v>473</v>
      </c>
      <c r="E34" t="str">
        <f>IF(AND('3strana'!E24="",OR('3strana'!A26="  ",'3strana'!A26=""),'3strana'!A28="",LEN('3strana'!A32)&gt;5),"V1","")</f>
        <v/>
      </c>
    </row>
    <row r="35" spans="1:5" ht="12.75">
      <c r="A35" t="s">
        <v>190</v>
      </c>
      <c r="B35" t="str">
        <f>IF(ZAKL_DATA!D33&lt;&gt;0,ZAKL_DATA!D33,"")</f>
        <v/>
      </c>
      <c r="C35" s="138"/>
      <c r="D35" s="138" t="s">
        <v>474</v>
      </c>
      <c r="E35" t="str">
        <f>IF(OR('3strana'!E24="4b",'3strana'!E24="4B"),"V2","")</f>
        <v/>
      </c>
    </row>
    <row r="36" spans="1:5" ht="12.75">
      <c r="A36" t="s">
        <v>191</v>
      </c>
      <c r="B36" s="139" t="str">
        <f>IF(ZAKL_DATA!D32&lt;&gt;"",ZAKL_DATA!D32,"")</f>
        <v/>
      </c>
      <c r="C36" s="138"/>
      <c r="D36" s="138" t="s">
        <v>475</v>
      </c>
      <c r="E36" t="str">
        <f>IF(AND(OR('3strana'!E24="4a",'3strana'!E24="4A"),NOT(ISERR(DATEVALUE('3strana'!A28)))),"V3","")</f>
        <v/>
      </c>
    </row>
    <row r="37" spans="1:11" ht="12.75">
      <c r="A37" t="s">
        <v>54</v>
      </c>
      <c r="B37" s="138">
        <f>ZAKL_DATA!B7</f>
        <v>0</v>
      </c>
      <c r="D37" s="138" t="s">
        <v>476</v>
      </c>
      <c r="E37" t="str">
        <f>IF(AND(OR('3strana'!E24="4a",'3strana'!E24="4A"),E36&lt;&gt;"V3"),"V4","")</f>
        <v/>
      </c>
      <c r="H37" s="138" t="s">
        <v>123</v>
      </c>
      <c r="K37" s="138" t="s">
        <v>478</v>
      </c>
    </row>
    <row r="38" spans="1:19" ht="12.75">
      <c r="A38" t="s">
        <v>192</v>
      </c>
      <c r="B38" t="str">
        <f>IF(ZAKL_DATA!B10&lt;&gt;"","F",IF(ZAKL_DATA!D4&lt;&gt;"","P",""))</f>
        <v/>
      </c>
      <c r="C38" s="138"/>
      <c r="D38" s="138" t="s">
        <v>477</v>
      </c>
      <c r="E38" t="str">
        <f>CONCATENATE(E34,E35,E36,E37)</f>
        <v/>
      </c>
      <c r="H38" s="171" t="str">
        <f>IF('2strana'!I8&lt;&gt;"",'2strana'!I8,"")</f>
        <v/>
      </c>
      <c r="I38" s="171">
        <f>'2strana'!C8</f>
        <v>0</v>
      </c>
      <c r="J38" s="171">
        <f>'2strana'!D8</f>
        <v>0</v>
      </c>
      <c r="K38" s="171">
        <f>'2strana'!E8</f>
        <v>0</v>
      </c>
      <c r="L38" s="138" t="s">
        <v>166</v>
      </c>
      <c r="M38" s="138" t="s">
        <v>166</v>
      </c>
      <c r="N38" s="171">
        <f>'2strana'!H8</f>
        <v>0</v>
      </c>
      <c r="O38" s="171">
        <f>IF('2strana'!J8&lt;&gt;"",'2strana'!J8,"")</f>
        <v>0</v>
      </c>
      <c r="P38" s="138" t="s">
        <v>166</v>
      </c>
      <c r="Q38" s="171">
        <f>IF('2strana'!L8&lt;&gt;"",'2strana'!L8,"")</f>
        <v>0</v>
      </c>
      <c r="R38" s="171">
        <f>IF('2strana'!M8&lt;&gt;"",'2strana'!M8,"")</f>
        <v>0</v>
      </c>
      <c r="S38" s="171">
        <f>IF('2strana'!N8&lt;&gt;"",'2strana'!N8,"")</f>
        <v>0</v>
      </c>
    </row>
    <row r="39" spans="1:19" ht="12.75">
      <c r="A39" t="s">
        <v>193</v>
      </c>
      <c r="B39" s="138">
        <f>ZAKL_DATA!B16</f>
        <v>0</v>
      </c>
      <c r="H39" s="171" t="str">
        <f>IF('2strana'!I10&lt;&gt;"",'2strana'!I10,"")</f>
        <v/>
      </c>
      <c r="I39" s="171">
        <f>'2strana'!C10</f>
        <v>0</v>
      </c>
      <c r="J39" s="171">
        <f>'2strana'!D10</f>
        <v>0</v>
      </c>
      <c r="K39" s="171">
        <f>'2strana'!E10</f>
        <v>0</v>
      </c>
      <c r="L39" s="138" t="s">
        <v>166</v>
      </c>
      <c r="M39" s="138" t="s">
        <v>166</v>
      </c>
      <c r="N39" s="171">
        <f>'2strana'!H10</f>
        <v>0</v>
      </c>
      <c r="O39" s="171">
        <f>IF('2strana'!J10&lt;&gt;"",'2strana'!J10,"")</f>
        <v>0</v>
      </c>
      <c r="P39" s="138" t="s">
        <v>166</v>
      </c>
      <c r="Q39" s="171">
        <f>IF('2strana'!L10&lt;&gt;"",'2strana'!L10,"")</f>
        <v>0</v>
      </c>
      <c r="R39" s="171">
        <f>IF('2strana'!M10&lt;&gt;"",'2strana'!M10,"")</f>
        <v>0</v>
      </c>
      <c r="S39" s="171">
        <f>IF('2strana'!N10&lt;&gt;"",'2strana'!N10,"")</f>
        <v>0</v>
      </c>
    </row>
    <row r="40" spans="1:19" ht="12.75">
      <c r="A40" t="s">
        <v>194</v>
      </c>
      <c r="B40" s="138" t="str">
        <f>IF(E38="V3",'3strana'!A28,"")</f>
        <v/>
      </c>
      <c r="H40" s="171" t="str">
        <f>IF('2strana'!I12&lt;&gt;"",'2strana'!I12,"")</f>
        <v/>
      </c>
      <c r="I40" s="171">
        <f>'2strana'!C12</f>
        <v>0</v>
      </c>
      <c r="J40" s="171">
        <f>'2strana'!D12</f>
        <v>0</v>
      </c>
      <c r="K40" s="171">
        <f>'2strana'!E12</f>
        <v>0</v>
      </c>
      <c r="L40" s="138" t="s">
        <v>166</v>
      </c>
      <c r="M40" s="138" t="s">
        <v>166</v>
      </c>
      <c r="N40" s="171">
        <f>'2strana'!H12</f>
        <v>0</v>
      </c>
      <c r="O40" s="171">
        <f>IF('2strana'!J12&lt;&gt;"",'2strana'!J12,"")</f>
        <v>0</v>
      </c>
      <c r="P40" s="138" t="s">
        <v>166</v>
      </c>
      <c r="Q40" s="171">
        <f>IF('2strana'!L12&lt;&gt;"",'2strana'!L12,"")</f>
        <v>0</v>
      </c>
      <c r="R40" s="171">
        <f>IF('2strana'!M12&lt;&gt;"",'2strana'!M12,"")</f>
        <v>0</v>
      </c>
      <c r="S40" s="171">
        <f>IF('2strana'!N12&lt;&gt;"",'2strana'!N12,"")</f>
        <v>0</v>
      </c>
    </row>
    <row r="41" spans="1:19" ht="12.75">
      <c r="A41" t="s">
        <v>195</v>
      </c>
      <c r="B41" s="138" t="str">
        <f>IF(E38="V2",'3strana'!A28,"")</f>
        <v/>
      </c>
      <c r="H41" s="171" t="str">
        <f>IF('2strana'!I14&lt;&gt;"",'2strana'!I14,"")</f>
        <v/>
      </c>
      <c r="I41" s="171">
        <f>'2strana'!C14</f>
        <v>0</v>
      </c>
      <c r="J41" s="171">
        <f>'2strana'!D14</f>
        <v>0</v>
      </c>
      <c r="K41" s="171">
        <f>'2strana'!E14</f>
        <v>0</v>
      </c>
      <c r="L41" s="138" t="s">
        <v>166</v>
      </c>
      <c r="M41" s="138" t="s">
        <v>166</v>
      </c>
      <c r="N41" s="171">
        <f>'2strana'!H14</f>
        <v>0</v>
      </c>
      <c r="O41" s="171">
        <f>IF('2strana'!J14&lt;&gt;"",'2strana'!J14,"")</f>
        <v>0</v>
      </c>
      <c r="P41" s="138" t="s">
        <v>166</v>
      </c>
      <c r="Q41" s="171">
        <f>IF('2strana'!L14&lt;&gt;"",'2strana'!L14,"")</f>
        <v>0</v>
      </c>
      <c r="R41" s="171">
        <f>IF('2strana'!M14&lt;&gt;"",'2strana'!M14,"")</f>
        <v>0</v>
      </c>
      <c r="S41" s="171">
        <f>IF('2strana'!N14&lt;&gt;"",'2strana'!N14,"")</f>
        <v>0</v>
      </c>
    </row>
    <row r="42" spans="1:19" ht="12.75">
      <c r="A42" t="s">
        <v>196</v>
      </c>
      <c r="B42" s="138" t="str">
        <f>IF(E38="V4",'3strana'!A28,"")</f>
        <v/>
      </c>
      <c r="H42" s="171" t="str">
        <f>IF('2strana'!I16&lt;&gt;"",'2strana'!I16,"")</f>
        <v/>
      </c>
      <c r="I42" s="171">
        <f>'2strana'!C16</f>
        <v>0</v>
      </c>
      <c r="J42" s="171">
        <f>'2strana'!D16</f>
        <v>0</v>
      </c>
      <c r="K42" s="171">
        <f>'2strana'!E16</f>
        <v>0</v>
      </c>
      <c r="L42" s="138" t="s">
        <v>166</v>
      </c>
      <c r="M42" s="138" t="s">
        <v>166</v>
      </c>
      <c r="N42" s="171">
        <f>'2strana'!H16</f>
        <v>0</v>
      </c>
      <c r="O42" s="171">
        <f>IF('2strana'!J16&lt;&gt;"",'2strana'!J16,"")</f>
        <v>0</v>
      </c>
      <c r="P42" s="138" t="s">
        <v>166</v>
      </c>
      <c r="Q42" s="171">
        <f>IF('2strana'!L16&lt;&gt;"",'2strana'!L16,"")</f>
        <v>0</v>
      </c>
      <c r="R42" s="171">
        <f>IF('2strana'!M16&lt;&gt;"",'2strana'!M16,"")</f>
        <v>0</v>
      </c>
      <c r="S42" s="171">
        <f>IF('2strana'!N16&lt;&gt;"",'2strana'!N16,"")</f>
        <v>0</v>
      </c>
    </row>
    <row r="43" spans="1:19" ht="12.75">
      <c r="A43" t="s">
        <v>197</v>
      </c>
      <c r="B43" s="138" t="str">
        <f>IF(E38="V2",ZAKL_DATA!D20,IF(E38="V3",LEFT('3strana'!A26,(FIND(" ",'3strana'!A26,1))-1),""))</f>
        <v/>
      </c>
      <c r="H43" s="171" t="str">
        <f>IF('2strana'!I18&lt;&gt;"",'2strana'!I18,"")</f>
        <v/>
      </c>
      <c r="I43" s="171">
        <f>'2strana'!C18</f>
        <v>0</v>
      </c>
      <c r="J43" s="171">
        <f>'2strana'!D18</f>
        <v>0</v>
      </c>
      <c r="K43" s="171">
        <f>'2strana'!E18</f>
        <v>0</v>
      </c>
      <c r="L43" s="138" t="s">
        <v>166</v>
      </c>
      <c r="M43" s="138" t="s">
        <v>166</v>
      </c>
      <c r="N43" s="171">
        <f>'2strana'!H18</f>
        <v>0</v>
      </c>
      <c r="O43" s="171">
        <f>IF('2strana'!J18&lt;&gt;"",'2strana'!J18,"")</f>
        <v>0</v>
      </c>
      <c r="P43" s="138" t="s">
        <v>166</v>
      </c>
      <c r="Q43" s="171">
        <f>IF('2strana'!L18&lt;&gt;"",'2strana'!L18,"")</f>
        <v>0</v>
      </c>
      <c r="R43" s="171">
        <f>IF('2strana'!M18&lt;&gt;"",'2strana'!M18,"")</f>
        <v>0</v>
      </c>
      <c r="S43" s="171">
        <f>IF('2strana'!N18&lt;&gt;"",'2strana'!N18,"")</f>
        <v>0</v>
      </c>
    </row>
    <row r="44" spans="1:19" ht="12.75">
      <c r="A44" t="s">
        <v>198</v>
      </c>
      <c r="B44" s="138" t="str">
        <f>IF(E38="V2","4b",IF(OR(E38="V3",E38="V4"),"4a",""))</f>
        <v/>
      </c>
      <c r="H44" s="171" t="str">
        <f>IF('2strana'!I20&lt;&gt;"",'2strana'!I20,"")</f>
        <v/>
      </c>
      <c r="I44" s="171">
        <f>'2strana'!C20</f>
        <v>0</v>
      </c>
      <c r="J44" s="171">
        <f>'2strana'!D20</f>
        <v>0</v>
      </c>
      <c r="K44" s="171">
        <f>'2strana'!E20</f>
        <v>0</v>
      </c>
      <c r="L44" s="138" t="s">
        <v>166</v>
      </c>
      <c r="M44" s="138" t="s">
        <v>166</v>
      </c>
      <c r="N44" s="171">
        <f>'2strana'!H20</f>
        <v>0</v>
      </c>
      <c r="O44" s="171">
        <f>IF('2strana'!J20&lt;&gt;"",'2strana'!J20,"")</f>
        <v>0</v>
      </c>
      <c r="P44" s="138" t="s">
        <v>166</v>
      </c>
      <c r="Q44" s="171">
        <f>IF('2strana'!L20&lt;&gt;"",'2strana'!L20,"")</f>
        <v>0</v>
      </c>
      <c r="R44" s="171">
        <f>IF('2strana'!M20&lt;&gt;"",'2strana'!M20,"")</f>
        <v>0</v>
      </c>
      <c r="S44" s="171">
        <f>IF('2strana'!N20&lt;&gt;"",'2strana'!N20,"")</f>
        <v>0</v>
      </c>
    </row>
    <row r="45" spans="1:19" ht="12.75">
      <c r="A45" t="s">
        <v>199</v>
      </c>
      <c r="B45" s="138" t="str">
        <f>IF(E38="V4",'3strana'!A26,"")</f>
        <v/>
      </c>
      <c r="H45" s="171" t="str">
        <f>IF('2strana'!I22&lt;&gt;"",'2strana'!I22,"")</f>
        <v/>
      </c>
      <c r="I45" s="171">
        <f>'2strana'!C22</f>
        <v>0</v>
      </c>
      <c r="J45" s="171">
        <f>'2strana'!D22</f>
        <v>0</v>
      </c>
      <c r="K45" s="171">
        <f>'2strana'!E22</f>
        <v>0</v>
      </c>
      <c r="L45" s="138" t="s">
        <v>166</v>
      </c>
      <c r="M45" s="138" t="s">
        <v>166</v>
      </c>
      <c r="N45" s="171">
        <f>'2strana'!H22</f>
        <v>0</v>
      </c>
      <c r="O45" s="171">
        <f>IF('2strana'!J22&lt;&gt;"",'2strana'!J22,"")</f>
        <v>0</v>
      </c>
      <c r="P45" s="138" t="s">
        <v>166</v>
      </c>
      <c r="Q45" s="171">
        <f>IF('2strana'!L22&lt;&gt;"",'2strana'!L22,"")</f>
        <v>0</v>
      </c>
      <c r="R45" s="171">
        <f>IF('2strana'!M22&lt;&gt;"",'2strana'!M22,"")</f>
        <v>0</v>
      </c>
      <c r="S45" s="171">
        <f>IF('2strana'!N22&lt;&gt;"",'2strana'!N22,"")</f>
        <v>0</v>
      </c>
    </row>
    <row r="46" spans="1:19" ht="12.75">
      <c r="A46" t="s">
        <v>200</v>
      </c>
      <c r="B46" s="138" t="str">
        <f>IF(E38="V2",ZAKL_DATA!D21,IF(E38="V3",MID('3strana'!A26,(FIND(" ",'3strana'!A26,1))+1,LEN('3strana'!A26)),""))</f>
        <v/>
      </c>
      <c r="H46" s="171" t="str">
        <f>IF('2strana'!I24&lt;&gt;"",'2strana'!I24,"")</f>
        <v/>
      </c>
      <c r="I46" s="171">
        <f>'2strana'!C24</f>
        <v>0</v>
      </c>
      <c r="J46" s="171">
        <f>'2strana'!D24</f>
        <v>0</v>
      </c>
      <c r="K46" s="171">
        <f>'2strana'!E24</f>
        <v>0</v>
      </c>
      <c r="L46" s="138" t="s">
        <v>166</v>
      </c>
      <c r="M46" s="138" t="s">
        <v>166</v>
      </c>
      <c r="N46" s="171">
        <f>'2strana'!H24</f>
        <v>0</v>
      </c>
      <c r="O46" s="171">
        <f>IF('2strana'!J24&lt;&gt;"",'2strana'!J24,"")</f>
        <v>0</v>
      </c>
      <c r="P46" s="138" t="s">
        <v>166</v>
      </c>
      <c r="Q46" s="171">
        <f>IF('2strana'!L24&lt;&gt;"",'2strana'!L24,"")</f>
        <v>0</v>
      </c>
      <c r="R46" s="171">
        <f>IF('2strana'!M24&lt;&gt;"",'2strana'!M24,"")</f>
        <v>0</v>
      </c>
      <c r="S46" s="171">
        <f>IF('2strana'!N24&lt;&gt;"",'2strana'!N24,"")</f>
        <v>0</v>
      </c>
    </row>
    <row r="47" spans="1:19" ht="12.75">
      <c r="A47" t="s">
        <v>201</v>
      </c>
      <c r="B47" s="138" t="str">
        <f>IF(OR(E38="V2",E38="V3"),"F",IF(E38="V4","P",""))</f>
        <v/>
      </c>
      <c r="H47" s="171" t="str">
        <f>IF('2strana'!I26&lt;&gt;"",'2strana'!I26,"")</f>
        <v/>
      </c>
      <c r="I47" s="171">
        <f>'2strana'!C26</f>
        <v>0</v>
      </c>
      <c r="J47" s="171">
        <f>'2strana'!D26</f>
        <v>0</v>
      </c>
      <c r="K47" s="171">
        <f>'2strana'!E26</f>
        <v>0</v>
      </c>
      <c r="L47" s="138" t="s">
        <v>166</v>
      </c>
      <c r="M47" s="138" t="s">
        <v>166</v>
      </c>
      <c r="N47" s="171">
        <f>'2strana'!H26</f>
        <v>0</v>
      </c>
      <c r="O47" s="171">
        <f>IF('2strana'!J26&lt;&gt;"",'2strana'!J26,"")</f>
        <v>0</v>
      </c>
      <c r="P47" s="138" t="s">
        <v>166</v>
      </c>
      <c r="Q47" s="171">
        <f>IF('2strana'!L26&lt;&gt;"",'2strana'!L26,"")</f>
        <v>0</v>
      </c>
      <c r="R47" s="171">
        <f>IF('2strana'!M26&lt;&gt;"",'2strana'!M26,"")</f>
        <v>0</v>
      </c>
      <c r="S47" s="171">
        <f>IF('2strana'!N26&lt;&gt;"",'2strana'!N26,"")</f>
        <v>0</v>
      </c>
    </row>
    <row r="48" spans="1:19" ht="12.75">
      <c r="A48" t="s">
        <v>202</v>
      </c>
      <c r="B48" s="138" t="str">
        <f>CONCATENATE(ZAKL_DATA!D4,IF(ZAKL_DATA!D7&lt;&gt;"",", ",""),ZAKL_DATA!D7)</f>
        <v/>
      </c>
      <c r="H48" s="171" t="str">
        <f>IF('2strana'!I28&lt;&gt;"",'2strana'!I28,"")</f>
        <v/>
      </c>
      <c r="I48" s="171">
        <f>'2strana'!C28</f>
        <v>0</v>
      </c>
      <c r="J48" s="171">
        <f>'2strana'!D28</f>
        <v>0</v>
      </c>
      <c r="K48" s="171">
        <f>'2strana'!E28</f>
        <v>0</v>
      </c>
      <c r="L48" s="138" t="s">
        <v>166</v>
      </c>
      <c r="M48" s="138" t="s">
        <v>166</v>
      </c>
      <c r="N48" s="171">
        <f>'2strana'!H28</f>
        <v>0</v>
      </c>
      <c r="O48" s="171">
        <f>IF('2strana'!J28&lt;&gt;"",'2strana'!J28,"")</f>
        <v>0</v>
      </c>
      <c r="P48" s="138" t="s">
        <v>166</v>
      </c>
      <c r="Q48" s="171">
        <f>IF('2strana'!L28&lt;&gt;"",'2strana'!L28,"")</f>
        <v>0</v>
      </c>
      <c r="R48" s="171">
        <f>IF('2strana'!M28&lt;&gt;"",'2strana'!M28,"")</f>
        <v>0</v>
      </c>
      <c r="S48" s="171">
        <f>IF('2strana'!N28&lt;&gt;"",'2strana'!N28,"")</f>
        <v>0</v>
      </c>
    </row>
    <row r="49" spans="8:19" ht="12.75">
      <c r="H49" s="171" t="str">
        <f>IF('2strana'!I30&lt;&gt;"",'2strana'!I30,"")</f>
        <v/>
      </c>
      <c r="I49" s="171">
        <f>'2strana'!C30</f>
        <v>0</v>
      </c>
      <c r="J49" s="171">
        <f>'2strana'!D30</f>
        <v>0</v>
      </c>
      <c r="K49" s="171">
        <f>'2strana'!E30</f>
        <v>0</v>
      </c>
      <c r="L49" s="138" t="s">
        <v>166</v>
      </c>
      <c r="M49" s="138" t="s">
        <v>166</v>
      </c>
      <c r="N49" s="171">
        <f>'2strana'!H30</f>
        <v>0</v>
      </c>
      <c r="O49" s="171">
        <f>IF('2strana'!J30&lt;&gt;"",'2strana'!J30,"")</f>
        <v>0</v>
      </c>
      <c r="P49" s="138" t="s">
        <v>166</v>
      </c>
      <c r="Q49" s="171">
        <f>IF('2strana'!L30&lt;&gt;"",'2strana'!L30,"")</f>
        <v>0</v>
      </c>
      <c r="R49" s="171">
        <f>IF('2strana'!M30&lt;&gt;"",'2strana'!M30,"")</f>
        <v>0</v>
      </c>
      <c r="S49" s="171">
        <f>IF('2strana'!N30&lt;&gt;"",'2strana'!N30,"")</f>
        <v>0</v>
      </c>
    </row>
    <row r="50" spans="1:1" ht="12.75">
      <c r="A50" s="137" t="s">
        <v>203</v>
      </c>
    </row>
    <row r="51" spans="1:20" ht="12.75">
      <c r="A51" t="s">
        <v>204</v>
      </c>
      <c r="B51" s="137" t="s">
        <v>203</v>
      </c>
      <c r="C51" t="s">
        <v>204</v>
      </c>
      <c r="D51" t="s">
        <v>205</v>
      </c>
      <c r="E51" t="s">
        <v>206</v>
      </c>
      <c r="G51" s="137" t="s">
        <v>207</v>
      </c>
      <c r="H51" t="s">
        <v>208</v>
      </c>
      <c r="I51" t="s">
        <v>209</v>
      </c>
      <c r="J51" t="s">
        <v>210</v>
      </c>
      <c r="K51" t="s">
        <v>211</v>
      </c>
      <c r="L51" t="s">
        <v>212</v>
      </c>
      <c r="M51" t="s">
        <v>213</v>
      </c>
      <c r="N51" t="s">
        <v>214</v>
      </c>
      <c r="O51" t="s">
        <v>215</v>
      </c>
      <c r="P51" t="s">
        <v>216</v>
      </c>
      <c r="Q51" t="s">
        <v>217</v>
      </c>
      <c r="R51" t="s">
        <v>218</v>
      </c>
      <c r="S51" t="s">
        <v>219</v>
      </c>
      <c r="T51" t="s">
        <v>220</v>
      </c>
    </row>
    <row r="52" spans="1:20" ht="12.75">
      <c r="A52" t="s">
        <v>205</v>
      </c>
      <c r="C52" s="139"/>
      <c r="E52" s="139"/>
      <c r="H52" s="172" t="str">
        <f t="shared" si="0" ref="H52:H63">H38</f>
        <v/>
      </c>
      <c r="I52" s="171">
        <f t="shared" si="1" ref="I52:I63">I38</f>
        <v>0</v>
      </c>
      <c r="J52" s="171">
        <f t="shared" si="2" ref="J52:J63">J38</f>
        <v>0</v>
      </c>
      <c r="K52" s="171">
        <f t="shared" si="3" ref="K52:K63">K38</f>
        <v>0</v>
      </c>
      <c r="N52" s="171" t="str">
        <f t="shared" si="4" ref="N52:N63">IF(N38&lt;&gt;0,N38,"")</f>
        <v/>
      </c>
      <c r="Q52" s="171">
        <f t="shared" si="5" ref="Q52:Q63">Q38</f>
        <v>0</v>
      </c>
      <c r="R52" s="171">
        <f t="shared" si="6" ref="R52:R63">IF(OR($B$6="D",$B$6="E"),R38,"")</f>
        <v>0</v>
      </c>
      <c r="S52" s="171">
        <f t="shared" si="7" ref="S52:S63">S38</f>
        <v>0</v>
      </c>
      <c r="T52">
        <v>1</v>
      </c>
    </row>
    <row r="53" spans="1:20" ht="12.75">
      <c r="A53" t="s">
        <v>206</v>
      </c>
      <c r="H53" s="171" t="str">
        <f t="shared" si="0"/>
        <v/>
      </c>
      <c r="I53" s="171">
        <f t="shared" si="1"/>
        <v>0</v>
      </c>
      <c r="J53" s="171">
        <f t="shared" si="2"/>
        <v>0</v>
      </c>
      <c r="K53" s="171">
        <f t="shared" si="3"/>
        <v>0</v>
      </c>
      <c r="N53" s="171" t="str">
        <f t="shared" si="4"/>
        <v/>
      </c>
      <c r="Q53" s="171">
        <f t="shared" si="5"/>
        <v>0</v>
      </c>
      <c r="R53" s="171">
        <f t="shared" si="6"/>
        <v>0</v>
      </c>
      <c r="S53" s="171">
        <f t="shared" si="7"/>
        <v>0</v>
      </c>
      <c r="T53">
        <v>2</v>
      </c>
    </row>
    <row r="54" spans="8:20" ht="12.75">
      <c r="H54" s="171" t="str">
        <f t="shared" si="0"/>
        <v/>
      </c>
      <c r="I54" s="171">
        <f t="shared" si="1"/>
        <v>0</v>
      </c>
      <c r="J54" s="171">
        <f t="shared" si="2"/>
        <v>0</v>
      </c>
      <c r="K54" s="171">
        <f t="shared" si="3"/>
        <v>0</v>
      </c>
      <c r="N54" s="171" t="str">
        <f t="shared" si="4"/>
        <v/>
      </c>
      <c r="Q54" s="171">
        <f t="shared" si="5"/>
        <v>0</v>
      </c>
      <c r="R54" s="171">
        <f t="shared" si="6"/>
        <v>0</v>
      </c>
      <c r="S54" s="171">
        <f t="shared" si="7"/>
        <v>0</v>
      </c>
      <c r="T54">
        <v>3</v>
      </c>
    </row>
    <row r="55" spans="1:20" ht="12.75">
      <c r="A55" s="137" t="s">
        <v>249</v>
      </c>
      <c r="H55" s="171" t="str">
        <f t="shared" si="0"/>
        <v/>
      </c>
      <c r="I55" s="171">
        <f t="shared" si="1"/>
        <v>0</v>
      </c>
      <c r="J55" s="171">
        <f t="shared" si="2"/>
        <v>0</v>
      </c>
      <c r="K55" s="171">
        <f t="shared" si="3"/>
        <v>0</v>
      </c>
      <c r="N55" s="171" t="str">
        <f t="shared" si="4"/>
        <v/>
      </c>
      <c r="Q55" s="171">
        <f t="shared" si="5"/>
        <v>0</v>
      </c>
      <c r="R55" s="171">
        <f t="shared" si="6"/>
        <v>0</v>
      </c>
      <c r="S55" s="171">
        <f t="shared" si="7"/>
        <v>0</v>
      </c>
      <c r="T55">
        <v>4</v>
      </c>
    </row>
    <row r="56" spans="1:20" ht="12.75">
      <c r="A56" t="s">
        <v>222</v>
      </c>
      <c r="B56" s="171">
        <f>'2strana'!C32</f>
        <v>0</v>
      </c>
      <c r="H56" s="171" t="str">
        <f t="shared" si="0"/>
        <v/>
      </c>
      <c r="I56" s="171">
        <f t="shared" si="1"/>
        <v>0</v>
      </c>
      <c r="J56" s="171">
        <f t="shared" si="2"/>
        <v>0</v>
      </c>
      <c r="K56" s="171">
        <f t="shared" si="3"/>
        <v>0</v>
      </c>
      <c r="N56" s="171" t="str">
        <f t="shared" si="4"/>
        <v/>
      </c>
      <c r="Q56" s="171">
        <f t="shared" si="5"/>
        <v>0</v>
      </c>
      <c r="R56" s="171">
        <f t="shared" si="6"/>
        <v>0</v>
      </c>
      <c r="S56" s="171">
        <f t="shared" si="7"/>
        <v>0</v>
      </c>
      <c r="T56">
        <v>5</v>
      </c>
    </row>
    <row r="57" spans="1:20" ht="12.75">
      <c r="A57" t="s">
        <v>223</v>
      </c>
      <c r="B57" s="171">
        <f>'2strana'!D32</f>
        <v>0</v>
      </c>
      <c r="H57" s="171" t="str">
        <f t="shared" si="0"/>
        <v/>
      </c>
      <c r="I57" s="171">
        <f t="shared" si="1"/>
        <v>0</v>
      </c>
      <c r="J57" s="171">
        <f t="shared" si="2"/>
        <v>0</v>
      </c>
      <c r="K57" s="171">
        <f t="shared" si="3"/>
        <v>0</v>
      </c>
      <c r="N57" s="171" t="str">
        <f t="shared" si="4"/>
        <v/>
      </c>
      <c r="Q57" s="171">
        <f t="shared" si="5"/>
        <v>0</v>
      </c>
      <c r="R57" s="171">
        <f t="shared" si="6"/>
        <v>0</v>
      </c>
      <c r="S57" s="171">
        <f t="shared" si="7"/>
        <v>0</v>
      </c>
      <c r="T57">
        <v>6</v>
      </c>
    </row>
    <row r="58" spans="1:20" ht="12.75">
      <c r="A58" t="s">
        <v>224</v>
      </c>
      <c r="B58" s="171">
        <f>'2strana'!E32</f>
        <v>0</v>
      </c>
      <c r="H58" s="171" t="str">
        <f t="shared" si="0"/>
        <v/>
      </c>
      <c r="I58" s="171">
        <f t="shared" si="1"/>
        <v>0</v>
      </c>
      <c r="J58" s="171">
        <f t="shared" si="2"/>
        <v>0</v>
      </c>
      <c r="K58" s="171">
        <f t="shared" si="3"/>
        <v>0</v>
      </c>
      <c r="N58" s="171" t="str">
        <f t="shared" si="4"/>
        <v/>
      </c>
      <c r="Q58" s="171">
        <f t="shared" si="5"/>
        <v>0</v>
      </c>
      <c r="R58" s="171">
        <f t="shared" si="6"/>
        <v>0</v>
      </c>
      <c r="S58" s="171">
        <f t="shared" si="7"/>
        <v>0</v>
      </c>
      <c r="T58">
        <v>7</v>
      </c>
    </row>
    <row r="59" spans="1:20" ht="12.75">
      <c r="A59" t="s">
        <v>225</v>
      </c>
      <c r="B59" s="171"/>
      <c r="H59" s="171" t="str">
        <f t="shared" si="0"/>
        <v/>
      </c>
      <c r="I59" s="171">
        <f t="shared" si="1"/>
        <v>0</v>
      </c>
      <c r="J59" s="171">
        <f t="shared" si="2"/>
        <v>0</v>
      </c>
      <c r="K59" s="171">
        <f t="shared" si="3"/>
        <v>0</v>
      </c>
      <c r="N59" s="171" t="str">
        <f t="shared" si="4"/>
        <v/>
      </c>
      <c r="Q59" s="171">
        <f t="shared" si="5"/>
        <v>0</v>
      </c>
      <c r="R59" s="171">
        <f t="shared" si="6"/>
        <v>0</v>
      </c>
      <c r="S59" s="171">
        <f t="shared" si="7"/>
        <v>0</v>
      </c>
      <c r="T59">
        <v>8</v>
      </c>
    </row>
    <row r="60" spans="1:20" ht="12.75">
      <c r="A60" t="s">
        <v>226</v>
      </c>
      <c r="B60" s="171"/>
      <c r="H60" s="171" t="str">
        <f t="shared" si="0"/>
        <v/>
      </c>
      <c r="I60" s="171">
        <f t="shared" si="1"/>
        <v>0</v>
      </c>
      <c r="J60" s="171">
        <f t="shared" si="2"/>
        <v>0</v>
      </c>
      <c r="K60" s="171">
        <f t="shared" si="3"/>
        <v>0</v>
      </c>
      <c r="N60" s="171" t="str">
        <f t="shared" si="4"/>
        <v/>
      </c>
      <c r="Q60" s="171">
        <f t="shared" si="5"/>
        <v>0</v>
      </c>
      <c r="R60" s="171">
        <f t="shared" si="6"/>
        <v>0</v>
      </c>
      <c r="S60" s="171">
        <f t="shared" si="7"/>
        <v>0</v>
      </c>
      <c r="T60">
        <v>9</v>
      </c>
    </row>
    <row r="61" spans="1:20" ht="12.75">
      <c r="A61" t="s">
        <v>227</v>
      </c>
      <c r="B61" s="171">
        <f>'2strana'!H32</f>
        <v>0</v>
      </c>
      <c r="H61" s="171" t="str">
        <f t="shared" si="0"/>
        <v/>
      </c>
      <c r="I61" s="171">
        <f t="shared" si="1"/>
        <v>0</v>
      </c>
      <c r="J61" s="171">
        <f t="shared" si="2"/>
        <v>0</v>
      </c>
      <c r="K61" s="171">
        <f t="shared" si="3"/>
        <v>0</v>
      </c>
      <c r="N61" s="171" t="str">
        <f t="shared" si="4"/>
        <v/>
      </c>
      <c r="Q61" s="171">
        <f t="shared" si="5"/>
        <v>0</v>
      </c>
      <c r="R61" s="171">
        <f t="shared" si="6"/>
        <v>0</v>
      </c>
      <c r="S61" s="171">
        <f t="shared" si="7"/>
        <v>0</v>
      </c>
      <c r="T61">
        <v>10</v>
      </c>
    </row>
    <row r="62" spans="1:20" ht="12.75">
      <c r="A62" t="s">
        <v>228</v>
      </c>
      <c r="B62" s="171" t="str">
        <f>IF('2strana'!I32&lt;&gt;0,'2strana'!I32,"")</f>
        <v/>
      </c>
      <c r="H62" s="171" t="str">
        <f t="shared" si="0"/>
        <v/>
      </c>
      <c r="I62" s="171">
        <f t="shared" si="1"/>
        <v>0</v>
      </c>
      <c r="J62" s="171">
        <f t="shared" si="2"/>
        <v>0</v>
      </c>
      <c r="K62" s="171">
        <f t="shared" si="3"/>
        <v>0</v>
      </c>
      <c r="N62" s="171" t="str">
        <f t="shared" si="4"/>
        <v/>
      </c>
      <c r="Q62" s="171">
        <f t="shared" si="5"/>
        <v>0</v>
      </c>
      <c r="R62" s="171">
        <f t="shared" si="6"/>
        <v>0</v>
      </c>
      <c r="S62" s="171">
        <f t="shared" si="7"/>
        <v>0</v>
      </c>
      <c r="T62">
        <v>11</v>
      </c>
    </row>
    <row r="63" spans="1:20" ht="12.75">
      <c r="A63" t="s">
        <v>229</v>
      </c>
      <c r="B63" s="171"/>
      <c r="H63" s="171" t="str">
        <f t="shared" si="0"/>
        <v/>
      </c>
      <c r="I63" s="171">
        <f t="shared" si="1"/>
        <v>0</v>
      </c>
      <c r="J63" s="171">
        <f t="shared" si="2"/>
        <v>0</v>
      </c>
      <c r="K63" s="171">
        <f t="shared" si="3"/>
        <v>0</v>
      </c>
      <c r="N63" s="171" t="str">
        <f t="shared" si="4"/>
        <v/>
      </c>
      <c r="Q63" s="171">
        <f t="shared" si="5"/>
        <v>0</v>
      </c>
      <c r="R63" s="171">
        <f t="shared" si="6"/>
        <v>0</v>
      </c>
      <c r="S63" s="171">
        <f t="shared" si="7"/>
        <v>0</v>
      </c>
      <c r="T63">
        <v>12</v>
      </c>
    </row>
    <row r="64" spans="1:2" ht="12.75">
      <c r="A64" t="s">
        <v>230</v>
      </c>
      <c r="B64" s="171">
        <f>'2strana'!L32</f>
        <v>0</v>
      </c>
    </row>
    <row r="65" spans="1:2" ht="12.75">
      <c r="A65" t="s">
        <v>231</v>
      </c>
      <c r="B65" s="171" t="str">
        <f>IF('2strana'!M32&lt;&gt;0,'2strana'!M32,"")</f>
        <v/>
      </c>
    </row>
    <row r="66" spans="1:2" ht="12.75">
      <c r="A66" t="s">
        <v>232</v>
      </c>
      <c r="B66" s="171">
        <f>'2strana'!N32</f>
        <v>0</v>
      </c>
    </row>
    <row r="68" spans="1:20" ht="12.75">
      <c r="A68" s="137" t="s">
        <v>221</v>
      </c>
      <c r="B68" s="137" t="s">
        <v>221</v>
      </c>
      <c r="C68" t="s">
        <v>233</v>
      </c>
      <c r="D68" t="s">
        <v>234</v>
      </c>
      <c r="E68" t="s">
        <v>235</v>
      </c>
      <c r="G68" s="180" t="s">
        <v>236</v>
      </c>
      <c r="H68" t="s">
        <v>237</v>
      </c>
      <c r="I68" t="s">
        <v>238</v>
      </c>
      <c r="J68" t="s">
        <v>239</v>
      </c>
      <c r="K68" t="s">
        <v>240</v>
      </c>
      <c r="L68" s="138" t="s">
        <v>242</v>
      </c>
      <c r="M68" s="138" t="s">
        <v>241</v>
      </c>
      <c r="N68" s="138" t="s">
        <v>243</v>
      </c>
      <c r="P68" s="137" t="s">
        <v>244</v>
      </c>
      <c r="Q68" t="s">
        <v>245</v>
      </c>
      <c r="R68" t="s">
        <v>246</v>
      </c>
      <c r="S68" t="s">
        <v>247</v>
      </c>
      <c r="T68" t="s">
        <v>248</v>
      </c>
    </row>
    <row r="69" spans="1:20" ht="12.75">
      <c r="A69" t="s">
        <v>233</v>
      </c>
      <c r="C69" s="139"/>
      <c r="D69" s="139"/>
      <c r="E69" s="139"/>
      <c r="G69">
        <v>1</v>
      </c>
      <c r="H69" s="138" t="str">
        <f t="shared" si="8" ref="H69:H94">H97</f>
        <v/>
      </c>
      <c r="I69" s="138" t="str">
        <f t="shared" si="9" ref="I69:I94">I97</f>
        <v/>
      </c>
      <c r="J69" t="str">
        <f t="shared" si="10" ref="J69:J94">J97</f>
        <v/>
      </c>
      <c r="K69" t="str">
        <f t="shared" si="11" ref="K69:K94">K97</f>
        <v/>
      </c>
      <c r="L69" t="str">
        <f t="shared" si="12" ref="L69:L94">L97</f>
        <v/>
      </c>
      <c r="M69" t="str">
        <f t="shared" si="13" ref="M69:M94">M97</f>
        <v/>
      </c>
      <c r="N69" t="str">
        <f t="shared" si="14" ref="N69:N94">N97</f>
        <v/>
      </c>
      <c r="R69" s="139"/>
      <c r="S69" s="139"/>
      <c r="T69" s="139"/>
    </row>
    <row r="70" spans="1:14" ht="12.75">
      <c r="A70" t="s">
        <v>234</v>
      </c>
      <c r="C70" s="138" t="s">
        <v>479</v>
      </c>
      <c r="D70" s="138" t="s">
        <v>479</v>
      </c>
      <c r="E70" s="138" t="s">
        <v>479</v>
      </c>
      <c r="G70">
        <v>2</v>
      </c>
      <c r="H70" t="str">
        <f t="shared" si="8"/>
        <v/>
      </c>
      <c r="I70" t="str">
        <f t="shared" si="9"/>
        <v/>
      </c>
      <c r="J70" t="str">
        <f t="shared" si="10"/>
        <v/>
      </c>
      <c r="K70" t="str">
        <f t="shared" si="11"/>
        <v/>
      </c>
      <c r="L70" t="str">
        <f t="shared" si="12"/>
        <v/>
      </c>
      <c r="M70" t="str">
        <f t="shared" si="13"/>
        <v/>
      </c>
      <c r="N70" t="str">
        <f t="shared" si="14"/>
        <v/>
      </c>
    </row>
    <row r="71" spans="1:14" ht="12.75">
      <c r="A71" t="s">
        <v>235</v>
      </c>
      <c r="G71">
        <v>3</v>
      </c>
      <c r="H71" t="str">
        <f t="shared" si="8"/>
        <v/>
      </c>
      <c r="I71" t="str">
        <f t="shared" si="9"/>
        <v/>
      </c>
      <c r="J71" t="str">
        <f t="shared" si="10"/>
        <v/>
      </c>
      <c r="K71" t="str">
        <f t="shared" si="11"/>
        <v/>
      </c>
      <c r="L71" t="str">
        <f t="shared" si="12"/>
        <v/>
      </c>
      <c r="M71" t="str">
        <f t="shared" si="13"/>
        <v/>
      </c>
      <c r="N71" t="str">
        <f t="shared" si="14"/>
        <v/>
      </c>
    </row>
    <row r="72" spans="7:14" ht="12.75">
      <c r="G72">
        <v>4</v>
      </c>
      <c r="H72" t="str">
        <f t="shared" si="8"/>
        <v/>
      </c>
      <c r="I72" t="str">
        <f t="shared" si="9"/>
        <v/>
      </c>
      <c r="J72" t="str">
        <f t="shared" si="10"/>
        <v/>
      </c>
      <c r="K72" t="str">
        <f t="shared" si="11"/>
        <v/>
      </c>
      <c r="L72" t="str">
        <f t="shared" si="12"/>
        <v/>
      </c>
      <c r="M72" t="str">
        <f t="shared" si="13"/>
        <v/>
      </c>
      <c r="N72" t="str">
        <f t="shared" si="14"/>
        <v/>
      </c>
    </row>
    <row r="73" spans="1:14" ht="12.75">
      <c r="A73" s="137" t="s">
        <v>236</v>
      </c>
      <c r="G73">
        <v>5</v>
      </c>
      <c r="H73" t="str">
        <f t="shared" si="8"/>
        <v/>
      </c>
      <c r="I73" t="str">
        <f t="shared" si="9"/>
        <v/>
      </c>
      <c r="J73" t="str">
        <f t="shared" si="10"/>
        <v/>
      </c>
      <c r="K73" t="str">
        <f t="shared" si="11"/>
        <v/>
      </c>
      <c r="L73" t="str">
        <f t="shared" si="12"/>
        <v/>
      </c>
      <c r="M73" t="str">
        <f t="shared" si="13"/>
        <v/>
      </c>
      <c r="N73" t="str">
        <f t="shared" si="14"/>
        <v/>
      </c>
    </row>
    <row r="74" spans="1:14" ht="12.75">
      <c r="A74" t="s">
        <v>237</v>
      </c>
      <c r="G74">
        <v>6</v>
      </c>
      <c r="H74" t="str">
        <f t="shared" si="8"/>
        <v/>
      </c>
      <c r="I74" t="str">
        <f t="shared" si="9"/>
        <v/>
      </c>
      <c r="J74" t="str">
        <f t="shared" si="10"/>
        <v/>
      </c>
      <c r="K74" t="str">
        <f t="shared" si="11"/>
        <v/>
      </c>
      <c r="L74" t="str">
        <f t="shared" si="12"/>
        <v/>
      </c>
      <c r="M74" t="str">
        <f t="shared" si="13"/>
        <v/>
      </c>
      <c r="N74" t="str">
        <f t="shared" si="14"/>
        <v/>
      </c>
    </row>
    <row r="75" spans="1:14" ht="12.75">
      <c r="A75" t="s">
        <v>238</v>
      </c>
      <c r="G75">
        <v>7</v>
      </c>
      <c r="H75" t="str">
        <f t="shared" si="8"/>
        <v/>
      </c>
      <c r="I75" t="str">
        <f t="shared" si="9"/>
        <v/>
      </c>
      <c r="J75" t="str">
        <f t="shared" si="10"/>
        <v/>
      </c>
      <c r="K75" t="str">
        <f t="shared" si="11"/>
        <v/>
      </c>
      <c r="L75" t="str">
        <f t="shared" si="12"/>
        <v/>
      </c>
      <c r="M75" t="str">
        <f t="shared" si="13"/>
        <v/>
      </c>
      <c r="N75" t="str">
        <f t="shared" si="14"/>
        <v/>
      </c>
    </row>
    <row r="76" spans="1:14" ht="12.75">
      <c r="A76" t="s">
        <v>239</v>
      </c>
      <c r="G76">
        <v>8</v>
      </c>
      <c r="H76" t="str">
        <f t="shared" si="8"/>
        <v/>
      </c>
      <c r="I76" t="str">
        <f t="shared" si="9"/>
        <v/>
      </c>
      <c r="J76" t="str">
        <f t="shared" si="10"/>
        <v/>
      </c>
      <c r="K76" t="str">
        <f t="shared" si="11"/>
        <v/>
      </c>
      <c r="L76" t="str">
        <f t="shared" si="12"/>
        <v/>
      </c>
      <c r="M76" t="str">
        <f t="shared" si="13"/>
        <v/>
      </c>
      <c r="N76" t="str">
        <f t="shared" si="14"/>
        <v/>
      </c>
    </row>
    <row r="77" spans="1:14" ht="12.75">
      <c r="A77" t="s">
        <v>240</v>
      </c>
      <c r="G77">
        <v>9</v>
      </c>
      <c r="H77" t="str">
        <f t="shared" si="8"/>
        <v/>
      </c>
      <c r="I77" t="str">
        <f t="shared" si="9"/>
        <v/>
      </c>
      <c r="J77" t="str">
        <f t="shared" si="10"/>
        <v/>
      </c>
      <c r="K77" t="str">
        <f t="shared" si="11"/>
        <v/>
      </c>
      <c r="L77" t="str">
        <f t="shared" si="12"/>
        <v/>
      </c>
      <c r="M77" t="str">
        <f t="shared" si="13"/>
        <v/>
      </c>
      <c r="N77" t="str">
        <f t="shared" si="14"/>
        <v/>
      </c>
    </row>
    <row r="78" spans="1:14" ht="12.75">
      <c r="A78" t="s">
        <v>241</v>
      </c>
      <c r="G78">
        <v>10</v>
      </c>
      <c r="H78" t="str">
        <f t="shared" si="8"/>
        <v/>
      </c>
      <c r="I78" t="str">
        <f t="shared" si="9"/>
        <v/>
      </c>
      <c r="J78" t="str">
        <f t="shared" si="10"/>
        <v/>
      </c>
      <c r="K78" t="str">
        <f t="shared" si="11"/>
        <v/>
      </c>
      <c r="L78" t="str">
        <f t="shared" si="12"/>
        <v/>
      </c>
      <c r="M78" t="str">
        <f t="shared" si="13"/>
        <v/>
      </c>
      <c r="N78" t="str">
        <f t="shared" si="14"/>
        <v/>
      </c>
    </row>
    <row r="79" spans="1:14" ht="12.75">
      <c r="A79" t="s">
        <v>242</v>
      </c>
      <c r="G79">
        <v>11</v>
      </c>
      <c r="H79" t="str">
        <f t="shared" si="8"/>
        <v/>
      </c>
      <c r="I79" t="str">
        <f t="shared" si="9"/>
        <v/>
      </c>
      <c r="J79" t="str">
        <f t="shared" si="10"/>
        <v/>
      </c>
      <c r="K79" t="str">
        <f t="shared" si="11"/>
        <v/>
      </c>
      <c r="L79" t="str">
        <f t="shared" si="12"/>
        <v/>
      </c>
      <c r="M79" t="str">
        <f t="shared" si="13"/>
        <v/>
      </c>
      <c r="N79" t="str">
        <f t="shared" si="14"/>
        <v/>
      </c>
    </row>
    <row r="80" spans="1:14" ht="12.75">
      <c r="A80" t="s">
        <v>243</v>
      </c>
      <c r="G80">
        <v>12</v>
      </c>
      <c r="H80" t="str">
        <f t="shared" si="8"/>
        <v/>
      </c>
      <c r="I80" t="str">
        <f t="shared" si="9"/>
        <v/>
      </c>
      <c r="J80" t="str">
        <f t="shared" si="10"/>
        <v/>
      </c>
      <c r="K80" t="str">
        <f t="shared" si="11"/>
        <v/>
      </c>
      <c r="L80" t="str">
        <f t="shared" si="12"/>
        <v/>
      </c>
      <c r="M80" t="str">
        <f t="shared" si="13"/>
        <v/>
      </c>
      <c r="N80" t="str">
        <f t="shared" si="14"/>
        <v/>
      </c>
    </row>
    <row r="81" spans="7:14" ht="12.75">
      <c r="G81">
        <v>13</v>
      </c>
      <c r="H81" t="str">
        <f t="shared" si="8"/>
        <v/>
      </c>
      <c r="I81" t="str">
        <f t="shared" si="9"/>
        <v/>
      </c>
      <c r="J81" t="str">
        <f t="shared" si="10"/>
        <v/>
      </c>
      <c r="K81" t="str">
        <f t="shared" si="11"/>
        <v/>
      </c>
      <c r="L81" t="str">
        <f t="shared" si="12"/>
        <v/>
      </c>
      <c r="M81" t="str">
        <f t="shared" si="13"/>
        <v/>
      </c>
      <c r="N81" t="str">
        <f t="shared" si="14"/>
        <v/>
      </c>
    </row>
    <row r="82" spans="1:14" ht="12.75">
      <c r="A82" s="137" t="s">
        <v>244</v>
      </c>
      <c r="G82">
        <v>14</v>
      </c>
      <c r="H82" t="str">
        <f t="shared" si="8"/>
        <v/>
      </c>
      <c r="I82" t="str">
        <f t="shared" si="9"/>
        <v/>
      </c>
      <c r="J82" t="str">
        <f t="shared" si="10"/>
        <v/>
      </c>
      <c r="K82" t="str">
        <f t="shared" si="11"/>
        <v/>
      </c>
      <c r="L82" t="str">
        <f t="shared" si="12"/>
        <v/>
      </c>
      <c r="M82" t="str">
        <f t="shared" si="13"/>
        <v/>
      </c>
      <c r="N82" t="str">
        <f t="shared" si="14"/>
        <v/>
      </c>
    </row>
    <row r="83" spans="1:14" ht="12.75">
      <c r="A83" t="s">
        <v>245</v>
      </c>
      <c r="G83">
        <v>15</v>
      </c>
      <c r="H83" t="str">
        <f t="shared" si="8"/>
        <v/>
      </c>
      <c r="I83" t="str">
        <f t="shared" si="9"/>
        <v/>
      </c>
      <c r="J83" t="str">
        <f t="shared" si="10"/>
        <v/>
      </c>
      <c r="K83" t="str">
        <f t="shared" si="11"/>
        <v/>
      </c>
      <c r="L83" t="str">
        <f t="shared" si="12"/>
        <v/>
      </c>
      <c r="M83" t="str">
        <f t="shared" si="13"/>
        <v/>
      </c>
      <c r="N83" t="str">
        <f t="shared" si="14"/>
        <v/>
      </c>
    </row>
    <row r="84" spans="1:14" ht="12.75">
      <c r="A84" t="s">
        <v>246</v>
      </c>
      <c r="G84">
        <v>16</v>
      </c>
      <c r="H84" t="str">
        <f t="shared" si="8"/>
        <v/>
      </c>
      <c r="I84" t="str">
        <f t="shared" si="9"/>
        <v/>
      </c>
      <c r="J84" t="str">
        <f t="shared" si="10"/>
        <v/>
      </c>
      <c r="K84" t="str">
        <f t="shared" si="11"/>
        <v/>
      </c>
      <c r="L84" t="str">
        <f t="shared" si="12"/>
        <v/>
      </c>
      <c r="M84" t="str">
        <f t="shared" si="13"/>
        <v/>
      </c>
      <c r="N84" t="str">
        <f t="shared" si="14"/>
        <v/>
      </c>
    </row>
    <row r="85" spans="1:14" ht="12.75">
      <c r="A85" t="s">
        <v>247</v>
      </c>
      <c r="G85">
        <v>17</v>
      </c>
      <c r="H85" t="str">
        <f t="shared" si="8"/>
        <v/>
      </c>
      <c r="I85" t="str">
        <f t="shared" si="9"/>
        <v/>
      </c>
      <c r="J85" t="str">
        <f t="shared" si="10"/>
        <v/>
      </c>
      <c r="K85" t="str">
        <f t="shared" si="11"/>
        <v/>
      </c>
      <c r="L85" t="str">
        <f t="shared" si="12"/>
        <v/>
      </c>
      <c r="M85" t="str">
        <f t="shared" si="13"/>
        <v/>
      </c>
      <c r="N85" t="str">
        <f t="shared" si="14"/>
        <v/>
      </c>
    </row>
    <row r="86" spans="1:14" ht="12.75">
      <c r="A86" t="s">
        <v>248</v>
      </c>
      <c r="G86">
        <v>18</v>
      </c>
      <c r="H86" t="str">
        <f t="shared" si="8"/>
        <v/>
      </c>
      <c r="I86" t="str">
        <f t="shared" si="9"/>
        <v/>
      </c>
      <c r="J86" t="str">
        <f t="shared" si="10"/>
        <v/>
      </c>
      <c r="K86" t="str">
        <f t="shared" si="11"/>
        <v/>
      </c>
      <c r="L86" t="str">
        <f t="shared" si="12"/>
        <v/>
      </c>
      <c r="M86" t="str">
        <f t="shared" si="13"/>
        <v/>
      </c>
      <c r="N86" t="str">
        <f t="shared" si="14"/>
        <v/>
      </c>
    </row>
    <row r="87" spans="7:14" ht="12.75">
      <c r="G87">
        <v>19</v>
      </c>
      <c r="H87" t="str">
        <f t="shared" si="8"/>
        <v/>
      </c>
      <c r="I87" t="str">
        <f t="shared" si="9"/>
        <v/>
      </c>
      <c r="J87" t="str">
        <f t="shared" si="10"/>
        <v/>
      </c>
      <c r="K87" t="str">
        <f t="shared" si="11"/>
        <v/>
      </c>
      <c r="L87" t="str">
        <f t="shared" si="12"/>
        <v/>
      </c>
      <c r="M87" t="str">
        <f t="shared" si="13"/>
        <v/>
      </c>
      <c r="N87" t="str">
        <f t="shared" si="14"/>
        <v/>
      </c>
    </row>
    <row r="88" spans="7:14" ht="12.75">
      <c r="G88">
        <v>20</v>
      </c>
      <c r="H88" t="str">
        <f t="shared" si="8"/>
        <v/>
      </c>
      <c r="I88" t="str">
        <f t="shared" si="9"/>
        <v/>
      </c>
      <c r="J88" t="str">
        <f t="shared" si="10"/>
        <v/>
      </c>
      <c r="K88" t="str">
        <f t="shared" si="11"/>
        <v/>
      </c>
      <c r="L88" t="str">
        <f t="shared" si="12"/>
        <v/>
      </c>
      <c r="M88" t="str">
        <f t="shared" si="13"/>
        <v/>
      </c>
      <c r="N88" t="str">
        <f t="shared" si="14"/>
        <v/>
      </c>
    </row>
    <row r="89" spans="7:14" ht="12.75">
      <c r="G89">
        <v>21</v>
      </c>
      <c r="H89" t="str">
        <f t="shared" si="8"/>
        <v/>
      </c>
      <c r="I89" t="str">
        <f t="shared" si="9"/>
        <v/>
      </c>
      <c r="J89" t="str">
        <f t="shared" si="10"/>
        <v/>
      </c>
      <c r="K89" t="str">
        <f t="shared" si="11"/>
        <v/>
      </c>
      <c r="L89" t="str">
        <f t="shared" si="12"/>
        <v/>
      </c>
      <c r="M89" t="str">
        <f t="shared" si="13"/>
        <v/>
      </c>
      <c r="N89" t="str">
        <f t="shared" si="14"/>
        <v/>
      </c>
    </row>
    <row r="90" spans="7:14" ht="12.75">
      <c r="G90">
        <v>22</v>
      </c>
      <c r="H90" t="str">
        <f t="shared" si="8"/>
        <v/>
      </c>
      <c r="I90" t="str">
        <f t="shared" si="9"/>
        <v/>
      </c>
      <c r="J90" t="str">
        <f t="shared" si="10"/>
        <v/>
      </c>
      <c r="K90" t="str">
        <f t="shared" si="11"/>
        <v/>
      </c>
      <c r="L90" t="str">
        <f t="shared" si="12"/>
        <v/>
      </c>
      <c r="M90" t="str">
        <f t="shared" si="13"/>
        <v/>
      </c>
      <c r="N90" t="str">
        <f t="shared" si="14"/>
        <v/>
      </c>
    </row>
    <row r="91" spans="7:14" ht="12.75">
      <c r="G91">
        <v>23</v>
      </c>
      <c r="H91" t="str">
        <f t="shared" si="8"/>
        <v/>
      </c>
      <c r="I91" t="str">
        <f t="shared" si="9"/>
        <v/>
      </c>
      <c r="J91" t="str">
        <f t="shared" si="10"/>
        <v/>
      </c>
      <c r="K91" t="str">
        <f t="shared" si="11"/>
        <v/>
      </c>
      <c r="L91" t="str">
        <f t="shared" si="12"/>
        <v/>
      </c>
      <c r="M91" t="str">
        <f t="shared" si="13"/>
        <v/>
      </c>
      <c r="N91" t="str">
        <f t="shared" si="14"/>
        <v/>
      </c>
    </row>
    <row r="92" spans="7:14" ht="12.75">
      <c r="G92">
        <v>24</v>
      </c>
      <c r="H92" t="str">
        <f t="shared" si="8"/>
        <v/>
      </c>
      <c r="I92" t="str">
        <f t="shared" si="9"/>
        <v/>
      </c>
      <c r="J92" t="str">
        <f t="shared" si="10"/>
        <v/>
      </c>
      <c r="K92" t="str">
        <f t="shared" si="11"/>
        <v/>
      </c>
      <c r="L92" t="str">
        <f t="shared" si="12"/>
        <v/>
      </c>
      <c r="M92" t="str">
        <f t="shared" si="13"/>
        <v/>
      </c>
      <c r="N92" t="str">
        <f t="shared" si="14"/>
        <v/>
      </c>
    </row>
    <row r="93" spans="7:14" ht="12.75">
      <c r="G93">
        <v>25</v>
      </c>
      <c r="H93" t="str">
        <f t="shared" si="8"/>
        <v/>
      </c>
      <c r="I93" t="str">
        <f t="shared" si="9"/>
        <v/>
      </c>
      <c r="J93" t="str">
        <f t="shared" si="10"/>
        <v/>
      </c>
      <c r="K93" t="str">
        <f t="shared" si="11"/>
        <v/>
      </c>
      <c r="L93" t="str">
        <f t="shared" si="12"/>
        <v/>
      </c>
      <c r="M93" t="str">
        <f t="shared" si="13"/>
        <v/>
      </c>
      <c r="N93" t="str">
        <f t="shared" si="14"/>
        <v/>
      </c>
    </row>
    <row r="94" spans="7:14" ht="12.75">
      <c r="G94">
        <v>26</v>
      </c>
      <c r="H94" t="str">
        <f t="shared" si="8"/>
        <v/>
      </c>
      <c r="I94" t="str">
        <f t="shared" si="9"/>
        <v/>
      </c>
      <c r="J94" t="str">
        <f t="shared" si="10"/>
        <v/>
      </c>
      <c r="K94" t="str">
        <f t="shared" si="11"/>
        <v/>
      </c>
      <c r="L94" t="str">
        <f t="shared" si="12"/>
        <v/>
      </c>
      <c r="M94" t="str">
        <f t="shared" si="13"/>
        <v/>
      </c>
      <c r="N94" t="str">
        <f t="shared" si="14"/>
        <v/>
      </c>
    </row>
    <row r="97" spans="4:14" ht="12.75">
      <c r="D97" s="138" t="s">
        <v>480</v>
      </c>
      <c r="G97">
        <v>1</v>
      </c>
      <c r="H97" t="str">
        <f>IF(Příl1!D24&lt;&gt;"",TEXT(Příl1!D24,"DD.MM.RRRR"),"")</f>
        <v/>
      </c>
      <c r="I97" t="str">
        <f>IF(Příl1!E24&lt;&gt;"",TEXT(Příl1!E24,"DD.MM.RRRR"),"")</f>
        <v/>
      </c>
      <c r="J97" t="str">
        <f>IF(Příl1!F24&lt;&gt;"",Příl1!F24,"")</f>
        <v/>
      </c>
      <c r="K97" t="str">
        <f>IF(Příl1!B24&lt;&gt;"",TEXT(Příl1!B24,"MM"),"")</f>
        <v/>
      </c>
      <c r="L97" t="str">
        <f>IF(Příl1!B24&lt;&gt;"",TEXT(Příl1!B24,"RRRR"),"")</f>
        <v/>
      </c>
      <c r="M97" t="str">
        <f>IF(Příl1!C24&lt;&gt;"",TEXT(Příl1!C24,"MM"),"")</f>
        <v/>
      </c>
      <c r="N97" t="str">
        <f>IF(Příl1!C24&lt;&gt;"",TEXT(Příl1!C24,"RRRR"),"")</f>
        <v/>
      </c>
    </row>
    <row r="98" spans="4:14" ht="12.75">
      <c r="D98" s="138" t="s">
        <v>481</v>
      </c>
      <c r="E98">
        <v>1</v>
      </c>
      <c r="G98">
        <v>2</v>
      </c>
      <c r="H98" t="str">
        <f>IF(Příl1!D25&lt;&gt;"",TEXT(Příl1!D25,"DD.MM.RRRR"),"")</f>
        <v/>
      </c>
      <c r="I98" t="str">
        <f>IF(Příl1!E25&lt;&gt;"",TEXT(Příl1!E25,"DD.MM.RRRR"),"")</f>
        <v/>
      </c>
      <c r="J98" t="str">
        <f>IF(Příl1!F25&lt;&gt;"",Příl1!F25,"")</f>
        <v/>
      </c>
      <c r="K98" t="str">
        <f>IF(Příl1!B25&lt;&gt;"",TEXT(Příl1!B25,"MM"),"")</f>
        <v/>
      </c>
      <c r="L98" t="str">
        <f>IF(Příl1!B25&lt;&gt;"",TEXT(Příl1!B25,"RRRR"),"")</f>
        <v/>
      </c>
      <c r="M98" t="str">
        <f>IF(Příl1!C25&lt;&gt;"",TEXT(Příl1!C25,"MM"),"")</f>
        <v/>
      </c>
      <c r="N98" t="str">
        <f>IF(Příl1!C25&lt;&gt;"",TEXT(Příl1!C25,"RRRR"),"")</f>
        <v/>
      </c>
    </row>
    <row r="99" spans="4:14" ht="12.75">
      <c r="D99" s="138" t="s">
        <v>482</v>
      </c>
      <c r="E99">
        <v>2</v>
      </c>
      <c r="G99">
        <v>3</v>
      </c>
      <c r="H99" t="str">
        <f>IF(Příl1!D26&lt;&gt;"",TEXT(Příl1!D26,"DD.MM.RRRR"),"")</f>
        <v/>
      </c>
      <c r="I99" t="str">
        <f>IF(Příl1!E26&lt;&gt;"",TEXT(Příl1!E26,"DD.MM.RRRR"),"")</f>
        <v/>
      </c>
      <c r="J99" t="str">
        <f>IF(Příl1!F26&lt;&gt;"",Příl1!F26,"")</f>
        <v/>
      </c>
      <c r="K99" t="str">
        <f>IF(Příl1!B26&lt;&gt;"",TEXT(Příl1!B26,"MM"),"")</f>
        <v/>
      </c>
      <c r="L99" t="str">
        <f>IF(Příl1!B26&lt;&gt;"",TEXT(Příl1!B26,"RRRR"),"")</f>
        <v/>
      </c>
      <c r="M99" t="str">
        <f>IF(Příl1!C26&lt;&gt;"",TEXT(Příl1!C26,"MM"),"")</f>
        <v/>
      </c>
      <c r="N99" t="str">
        <f>IF(Příl1!C26&lt;&gt;"",TEXT(Příl1!C26,"RRRR"),"")</f>
        <v/>
      </c>
    </row>
    <row r="100" spans="4:14" ht="12.75">
      <c r="D100" s="138" t="s">
        <v>483</v>
      </c>
      <c r="E100">
        <v>3</v>
      </c>
      <c r="G100">
        <v>4</v>
      </c>
      <c r="H100" t="str">
        <f>IF(Příl1!D27&lt;&gt;"",TEXT(Příl1!D27,"DD.MM.RRRR"),"")</f>
        <v/>
      </c>
      <c r="I100" t="str">
        <f>IF(Příl1!E27&lt;&gt;"",TEXT(Příl1!E27,"DD.MM.RRRR"),"")</f>
        <v/>
      </c>
      <c r="J100" t="str">
        <f>IF(Příl1!F27&lt;&gt;"",Příl1!F27,"")</f>
        <v/>
      </c>
      <c r="K100" t="str">
        <f>IF(Příl1!B27&lt;&gt;"",TEXT(Příl1!B27,"MM"),"")</f>
        <v/>
      </c>
      <c r="L100" t="str">
        <f>IF(Příl1!B27&lt;&gt;"",TEXT(Příl1!B27,"RRRR"),"")</f>
        <v/>
      </c>
      <c r="M100" t="str">
        <f>IF(Příl1!C27&lt;&gt;"",TEXT(Příl1!C27,"MM"),"")</f>
        <v/>
      </c>
      <c r="N100" t="str">
        <f>IF(Příl1!C27&lt;&gt;"",TEXT(Příl1!C27,"RRRR"),"")</f>
        <v/>
      </c>
    </row>
    <row r="101" spans="4:14" ht="12.75">
      <c r="D101" s="138" t="s">
        <v>484</v>
      </c>
      <c r="E101">
        <v>4</v>
      </c>
      <c r="G101">
        <v>5</v>
      </c>
      <c r="H101" t="str">
        <f>IF(Příl1!D28&lt;&gt;"",TEXT(Příl1!D28,"DD.MM.RRRR"),"")</f>
        <v/>
      </c>
      <c r="I101" t="str">
        <f>IF(Příl1!E28&lt;&gt;"",TEXT(Příl1!E28,"DD.MM.RRRR"),"")</f>
        <v/>
      </c>
      <c r="J101" t="str">
        <f>IF(Příl1!F28&lt;&gt;"",Příl1!F28,"")</f>
        <v/>
      </c>
      <c r="K101" t="str">
        <f>IF(Příl1!B28&lt;&gt;"",TEXT(Příl1!B28,"MM"),"")</f>
        <v/>
      </c>
      <c r="L101" t="str">
        <f>IF(Příl1!B28&lt;&gt;"",TEXT(Příl1!B28,"RRRR"),"")</f>
        <v/>
      </c>
      <c r="M101" t="str">
        <f>IF(Příl1!C28&lt;&gt;"",TEXT(Příl1!C28,"MM"),"")</f>
        <v/>
      </c>
      <c r="N101" t="str">
        <f>IF(Příl1!C28&lt;&gt;"",TEXT(Příl1!C28,"RRRR"),"")</f>
        <v/>
      </c>
    </row>
    <row r="102" spans="4:14" ht="12.75">
      <c r="D102" s="138" t="s">
        <v>485</v>
      </c>
      <c r="E102">
        <v>5</v>
      </c>
      <c r="G102">
        <v>6</v>
      </c>
      <c r="H102" t="str">
        <f>IF(Příl1!D29&lt;&gt;"",TEXT(Příl1!D29,"DD.MM.RRRR"),"")</f>
        <v/>
      </c>
      <c r="I102" t="str">
        <f>IF(Příl1!E29&lt;&gt;"",TEXT(Příl1!E29,"DD.MM.RRRR"),"")</f>
        <v/>
      </c>
      <c r="J102" t="str">
        <f>IF(Příl1!F29&lt;&gt;"",Příl1!F29,"")</f>
        <v/>
      </c>
      <c r="K102" t="str">
        <f>IF(Příl1!B29&lt;&gt;"",TEXT(Příl1!B29,"MM"),"")</f>
        <v/>
      </c>
      <c r="L102" t="str">
        <f>IF(Příl1!B29&lt;&gt;"",TEXT(Příl1!B29,"RRRR"),"")</f>
        <v/>
      </c>
      <c r="M102" t="str">
        <f>IF(Příl1!C29&lt;&gt;"",TEXT(Příl1!C29,"MM"),"")</f>
        <v/>
      </c>
      <c r="N102" t="str">
        <f>IF(Příl1!C29&lt;&gt;"",TEXT(Příl1!C29,"RRRR"),"")</f>
        <v/>
      </c>
    </row>
    <row r="103" spans="4:14" ht="12.75">
      <c r="D103" s="138" t="s">
        <v>486</v>
      </c>
      <c r="E103">
        <v>6</v>
      </c>
      <c r="G103">
        <v>7</v>
      </c>
      <c r="H103" t="str">
        <f>IF(Příl1!D30&lt;&gt;"",TEXT(Příl1!D30,"DD.MM.RRRR"),"")</f>
        <v/>
      </c>
      <c r="I103" t="str">
        <f>IF(Příl1!E30&lt;&gt;"",TEXT(Příl1!E30,"DD.MM.RRRR"),"")</f>
        <v/>
      </c>
      <c r="J103" t="str">
        <f>IF(Příl1!F30&lt;&gt;"",Příl1!F30,"")</f>
        <v/>
      </c>
      <c r="K103" t="str">
        <f>IF(Příl1!B30&lt;&gt;"",TEXT(Příl1!B30,"MM"),"")</f>
        <v/>
      </c>
      <c r="L103" t="str">
        <f>IF(Příl1!B30&lt;&gt;"",TEXT(Příl1!B30,"RRRR"),"")</f>
        <v/>
      </c>
      <c r="M103" t="str">
        <f>IF(Příl1!C30&lt;&gt;"",TEXT(Příl1!C30,"MM"),"")</f>
        <v/>
      </c>
      <c r="N103" t="str">
        <f>IF(Příl1!C30&lt;&gt;"",TEXT(Příl1!C30,"RRRR"),"")</f>
        <v/>
      </c>
    </row>
    <row r="104" spans="4:14" ht="12.75">
      <c r="D104" s="138" t="s">
        <v>487</v>
      </c>
      <c r="E104">
        <v>7</v>
      </c>
      <c r="G104">
        <v>8</v>
      </c>
      <c r="H104" t="str">
        <f>IF(Příl1!D31&lt;&gt;"",TEXT(Příl1!D31,"DD.MM.RRRR"),"")</f>
        <v/>
      </c>
      <c r="I104" t="str">
        <f>IF(Příl1!E31&lt;&gt;"",TEXT(Příl1!E31,"DD.MM.RRRR"),"")</f>
        <v/>
      </c>
      <c r="J104" t="str">
        <f>IF(Příl1!F31&lt;&gt;"",Příl1!F31,"")</f>
        <v/>
      </c>
      <c r="K104" t="str">
        <f>IF(Příl1!B31&lt;&gt;"",TEXT(Příl1!B31,"MM"),"")</f>
        <v/>
      </c>
      <c r="L104" t="str">
        <f>IF(Příl1!B31&lt;&gt;"",TEXT(Příl1!B31,"RRRR"),"")</f>
        <v/>
      </c>
      <c r="M104" t="str">
        <f>IF(Příl1!C31&lt;&gt;"",TEXT(Příl1!C31,"MM"),"")</f>
        <v/>
      </c>
      <c r="N104" t="str">
        <f>IF(Příl1!C31&lt;&gt;"",TEXT(Příl1!C31,"RRRR"),"")</f>
        <v/>
      </c>
    </row>
    <row r="105" spans="4:14" ht="12.75">
      <c r="D105" s="138" t="s">
        <v>488</v>
      </c>
      <c r="E105">
        <v>8</v>
      </c>
      <c r="G105">
        <v>9</v>
      </c>
      <c r="H105" t="str">
        <f>IF(Příl1!D32&lt;&gt;"",TEXT(Příl1!D32,"DD.MM.RRRR"),"")</f>
        <v/>
      </c>
      <c r="I105" t="str">
        <f>IF(Příl1!E32&lt;&gt;"",TEXT(Příl1!E32,"DD.MM.RRRR"),"")</f>
        <v/>
      </c>
      <c r="J105" t="str">
        <f>IF(Příl1!F32&lt;&gt;"",Příl1!F32,"")</f>
        <v/>
      </c>
      <c r="K105" t="str">
        <f>IF(Příl1!B32&lt;&gt;"",TEXT(Příl1!B32,"MM"),"")</f>
        <v/>
      </c>
      <c r="L105" t="str">
        <f>IF(Příl1!B32&lt;&gt;"",TEXT(Příl1!B32,"RRRR"),"")</f>
        <v/>
      </c>
      <c r="M105" t="str">
        <f>IF(Příl1!C32&lt;&gt;"",TEXT(Příl1!C32,"MM"),"")</f>
        <v/>
      </c>
      <c r="N105" t="str">
        <f>IF(Příl1!C32&lt;&gt;"",TEXT(Příl1!C32,"RRRR"),"")</f>
        <v/>
      </c>
    </row>
    <row r="106" spans="4:14" ht="12.75">
      <c r="D106" s="138" t="s">
        <v>489</v>
      </c>
      <c r="E106">
        <v>9</v>
      </c>
      <c r="G106">
        <v>10</v>
      </c>
      <c r="H106" t="str">
        <f>IF(Příl1!D33&lt;&gt;"",TEXT(Příl1!D33,"DD.MM.RRRR"),"")</f>
        <v/>
      </c>
      <c r="I106" t="str">
        <f>IF(Příl1!E33&lt;&gt;"",TEXT(Příl1!E33,"DD.MM.RRRR"),"")</f>
        <v/>
      </c>
      <c r="J106" t="str">
        <f>IF(Příl1!F33&lt;&gt;"",Příl1!F33,"")</f>
        <v/>
      </c>
      <c r="K106" t="str">
        <f>IF(Příl1!B33&lt;&gt;"",TEXT(Příl1!B33,"MM"),"")</f>
        <v/>
      </c>
      <c r="L106" t="str">
        <f>IF(Příl1!B33&lt;&gt;"",TEXT(Příl1!B33,"RRRR"),"")</f>
        <v/>
      </c>
      <c r="M106" t="str">
        <f>IF(Příl1!C33&lt;&gt;"",TEXT(Příl1!C33,"MM"),"")</f>
        <v/>
      </c>
      <c r="N106" t="str">
        <f>IF(Příl1!C33&lt;&gt;"",TEXT(Příl1!C33,"RRRR"),"")</f>
        <v/>
      </c>
    </row>
    <row r="107" spans="4:14" ht="12.75">
      <c r="D107" s="138" t="s">
        <v>490</v>
      </c>
      <c r="E107">
        <v>10</v>
      </c>
      <c r="G107">
        <v>11</v>
      </c>
      <c r="H107" t="str">
        <f>IF(Příl1!D34&lt;&gt;"",TEXT(Příl1!D34,"DD.MM.RRRR"),"")</f>
        <v/>
      </c>
      <c r="I107" t="str">
        <f>IF(Příl1!E34&lt;&gt;"",TEXT(Příl1!E34,"DD.MM.RRRR"),"")</f>
        <v/>
      </c>
      <c r="J107" t="str">
        <f>IF(Příl1!F34&lt;&gt;"",Příl1!F34,"")</f>
        <v/>
      </c>
      <c r="K107" t="str">
        <f>IF(Příl1!B34&lt;&gt;"",TEXT(Příl1!B34,"MM"),"")</f>
        <v/>
      </c>
      <c r="L107" t="str">
        <f>IF(Příl1!B34&lt;&gt;"",TEXT(Příl1!B34,"RRRR"),"")</f>
        <v/>
      </c>
      <c r="M107" t="str">
        <f>IF(Příl1!C34&lt;&gt;"",TEXT(Příl1!C34,"MM"),"")</f>
        <v/>
      </c>
      <c r="N107" t="str">
        <f>IF(Příl1!C34&lt;&gt;"",TEXT(Příl1!C34,"RRRR"),"")</f>
        <v/>
      </c>
    </row>
    <row r="108" spans="4:14" ht="12.75">
      <c r="D108" s="138" t="s">
        <v>491</v>
      </c>
      <c r="E108">
        <v>11</v>
      </c>
      <c r="G108">
        <v>12</v>
      </c>
      <c r="H108" t="str">
        <f>IF(Příl1!D35&lt;&gt;"",TEXT(Příl1!D35,"DD.MM.RRRR"),"")</f>
        <v/>
      </c>
      <c r="I108" t="str">
        <f>IF(Příl1!E35&lt;&gt;"",TEXT(Příl1!E35,"DD.MM.RRRR"),"")</f>
        <v/>
      </c>
      <c r="J108" t="str">
        <f>IF(Příl1!F35&lt;&gt;"",Příl1!F35,"")</f>
        <v/>
      </c>
      <c r="K108" t="str">
        <f>IF(Příl1!B35&lt;&gt;"",TEXT(Příl1!B35,"MM"),"")</f>
        <v/>
      </c>
      <c r="L108" t="str">
        <f>IF(Příl1!B35&lt;&gt;"",TEXT(Příl1!B35,"RRRR"),"")</f>
        <v/>
      </c>
      <c r="M108" t="str">
        <f>IF(Příl1!C35&lt;&gt;"",TEXT(Příl1!C35,"MM"),"")</f>
        <v/>
      </c>
      <c r="N108" t="str">
        <f>IF(Příl1!C35&lt;&gt;"",TEXT(Příl1!C35,"RRRR"),"")</f>
        <v/>
      </c>
    </row>
    <row r="109" spans="4:14" ht="12.75">
      <c r="D109" s="138" t="s">
        <v>492</v>
      </c>
      <c r="E109">
        <v>12</v>
      </c>
      <c r="G109">
        <v>13</v>
      </c>
      <c r="H109" t="str">
        <f>IF(Příl1!D36&lt;&gt;"",TEXT(Příl1!D36,"DD.MM.RRRR"),"")</f>
        <v/>
      </c>
      <c r="I109" t="str">
        <f>IF(Příl1!E36&lt;&gt;"",TEXT(Příl1!E36,"DD.MM.RRRR"),"")</f>
        <v/>
      </c>
      <c r="J109" t="str">
        <f>IF(Příl1!F36&lt;&gt;"",Příl1!F36,"")</f>
        <v/>
      </c>
      <c r="K109" t="str">
        <f>IF(Příl1!B36&lt;&gt;"",TEXT(Příl1!B36,"MM"),"")</f>
        <v/>
      </c>
      <c r="L109" t="str">
        <f>IF(Příl1!B36&lt;&gt;"",TEXT(Příl1!B36,"RRRR"),"")</f>
        <v/>
      </c>
      <c r="M109" t="str">
        <f>IF(Příl1!C36&lt;&gt;"",TEXT(Příl1!C36,"MM"),"")</f>
        <v/>
      </c>
      <c r="N109" t="str">
        <f>IF(Příl1!C36&lt;&gt;"",TEXT(Příl1!C36,"RRRR"),"")</f>
        <v/>
      </c>
    </row>
    <row r="110" spans="7:14" ht="12.75">
      <c r="G110">
        <v>14</v>
      </c>
      <c r="H110" t="str">
        <f>IF(Příl1!D37&lt;&gt;"",TEXT(Příl1!D37,"DD.MM.RRRR"),"")</f>
        <v/>
      </c>
      <c r="I110" t="str">
        <f>IF(Příl1!E37&lt;&gt;"",TEXT(Příl1!E37,"DD.MM.RRRR"),"")</f>
        <v/>
      </c>
      <c r="J110" t="str">
        <f>IF(Příl1!F37&lt;&gt;"",Příl1!F37,"")</f>
        <v/>
      </c>
      <c r="K110" t="str">
        <f>IF(Příl1!B37&lt;&gt;"",TEXT(Příl1!B37,"MM"),"")</f>
        <v/>
      </c>
      <c r="L110" t="str">
        <f>IF(Příl1!B37&lt;&gt;"",TEXT(Příl1!B37,"RRRR"),"")</f>
        <v/>
      </c>
      <c r="M110" t="str">
        <f>IF(Příl1!C37&lt;&gt;"",TEXT(Příl1!C37,"MM"),"")</f>
        <v/>
      </c>
      <c r="N110" t="str">
        <f>IF(Příl1!C37&lt;&gt;"",TEXT(Příl1!C37,"RRRR"),"")</f>
        <v/>
      </c>
    </row>
    <row r="111" spans="7:14" ht="12.75">
      <c r="G111">
        <v>15</v>
      </c>
      <c r="H111" t="str">
        <f>IF(Příl1!D38&lt;&gt;"",TEXT(Příl1!D38,"DD.MM.RRRR"),"")</f>
        <v/>
      </c>
      <c r="I111" t="str">
        <f>IF(Příl1!E38&lt;&gt;"",TEXT(Příl1!E38,"DD.MM.RRRR"),"")</f>
        <v/>
      </c>
      <c r="J111" t="str">
        <f>IF(Příl1!F38&lt;&gt;"",Příl1!F38,"")</f>
        <v/>
      </c>
      <c r="K111" t="str">
        <f>IF(Příl1!B38&lt;&gt;"",TEXT(Příl1!B38,"MM"),"")</f>
        <v/>
      </c>
      <c r="L111" t="str">
        <f>IF(Příl1!B38&lt;&gt;"",TEXT(Příl1!B38,"RRRR"),"")</f>
        <v/>
      </c>
      <c r="M111" t="str">
        <f>IF(Příl1!C38&lt;&gt;"",TEXT(Příl1!C38,"MM"),"")</f>
        <v/>
      </c>
      <c r="N111" t="str">
        <f>IF(Příl1!C38&lt;&gt;"",TEXT(Příl1!C38,"RRRR"),"")</f>
        <v/>
      </c>
    </row>
    <row r="112" spans="7:14" ht="12.75">
      <c r="G112">
        <v>16</v>
      </c>
      <c r="H112" t="str">
        <f>IF(Příl1!D39&lt;&gt;"",TEXT(Příl1!D39,"DD.MM.RRRR"),"")</f>
        <v/>
      </c>
      <c r="I112" t="str">
        <f>IF(Příl1!E39&lt;&gt;"",TEXT(Příl1!E39,"DD.MM.RRRR"),"")</f>
        <v/>
      </c>
      <c r="J112" t="str">
        <f>IF(Příl1!F39&lt;&gt;"",Příl1!F39,"")</f>
        <v/>
      </c>
      <c r="K112" t="str">
        <f>IF(Příl1!B39&lt;&gt;"",TEXT(Příl1!B39,"MM"),"")</f>
        <v/>
      </c>
      <c r="L112" t="str">
        <f>IF(Příl1!B39&lt;&gt;"",TEXT(Příl1!B39,"RRRR"),"")</f>
        <v/>
      </c>
      <c r="M112" t="str">
        <f>IF(Příl1!C39&lt;&gt;"",TEXT(Příl1!C39,"MM"),"")</f>
        <v/>
      </c>
      <c r="N112" t="str">
        <f>IF(Příl1!C39&lt;&gt;"",TEXT(Příl1!C39,"RRRR"),"")</f>
        <v/>
      </c>
    </row>
    <row r="113" spans="7:14" ht="12.75">
      <c r="G113">
        <v>17</v>
      </c>
      <c r="H113" t="str">
        <f>IF(Příl2!D6&lt;&gt;"",TEXT(Příl2!D6,"DD.MM.RRRR"),"")</f>
        <v/>
      </c>
      <c r="I113" t="str">
        <f>IF(Příl2!E6&lt;&gt;"",TEXT(Příl2!E6,"DD.MM.RRRR"),"")</f>
        <v/>
      </c>
      <c r="J113" t="str">
        <f>IF(Příl2!F6&lt;&gt;"",Příl2!F6,"")</f>
        <v/>
      </c>
      <c r="K113" t="str">
        <f>IF(Příl2!B6&lt;&gt;"",TEXT(Příl2!B6,"MM"),"")</f>
        <v/>
      </c>
      <c r="L113" t="str">
        <f>IF(Příl2!B6&lt;&gt;"",TEXT(Příl2!B6,"RRRR"),"")</f>
        <v/>
      </c>
      <c r="M113" t="str">
        <f>IF(Příl2!C6&lt;&gt;"",TEXT(Příl2!C6,"MM"),"")</f>
        <v/>
      </c>
      <c r="N113" t="str">
        <f>IF(Příl2!C6&lt;&gt;"",TEXT(Příl2!C6,"RRRR"),"")</f>
        <v/>
      </c>
    </row>
    <row r="114" spans="7:14" ht="12.75">
      <c r="G114">
        <v>18</v>
      </c>
      <c r="H114" t="str">
        <f>IF(Příl2!D7&lt;&gt;"",TEXT(Příl2!D7,"DD.MM.RRRR"),"")</f>
        <v/>
      </c>
      <c r="I114" t="str">
        <f>IF(Příl2!E7&lt;&gt;"",TEXT(Příl2!E7,"DD.MM.RRRR"),"")</f>
        <v/>
      </c>
      <c r="J114" t="str">
        <f>IF(Příl2!F7&lt;&gt;"",Příl2!F7,"")</f>
        <v/>
      </c>
      <c r="K114" t="str">
        <f>IF(Příl2!B7&lt;&gt;"",TEXT(Příl2!B7,"MM"),"")</f>
        <v/>
      </c>
      <c r="L114" t="str">
        <f>IF(Příl2!B7&lt;&gt;"",TEXT(Příl2!B7,"RRRR"),"")</f>
        <v/>
      </c>
      <c r="M114" t="str">
        <f>IF(Příl2!C7&lt;&gt;"",TEXT(Příl2!C7,"MM"),"")</f>
        <v/>
      </c>
      <c r="N114" t="str">
        <f>IF(Příl2!C7&lt;&gt;"",TEXT(Příl2!C7,"RRRR"),"")</f>
        <v/>
      </c>
    </row>
    <row r="115" spans="7:14" ht="12.75">
      <c r="G115">
        <v>19</v>
      </c>
      <c r="H115" t="str">
        <f>IF(Příl2!D8&lt;&gt;"",TEXT(Příl2!D8,"DD.MM.RRRR"),"")</f>
        <v/>
      </c>
      <c r="I115" t="str">
        <f>IF(Příl2!E8&lt;&gt;"",TEXT(Příl2!E8,"DD.MM.RRRR"),"")</f>
        <v/>
      </c>
      <c r="J115" t="str">
        <f>IF(Příl2!F8&lt;&gt;"",Příl2!F8,"")</f>
        <v/>
      </c>
      <c r="K115" t="str">
        <f>IF(Příl2!B8&lt;&gt;"",TEXT(Příl2!B8,"MM"),"")</f>
        <v/>
      </c>
      <c r="L115" t="str">
        <f>IF(Příl2!B8&lt;&gt;"",TEXT(Příl2!B8,"RRRR"),"")</f>
        <v/>
      </c>
      <c r="M115" t="str">
        <f>IF(Příl2!C8&lt;&gt;"",TEXT(Příl2!C8,"MM"),"")</f>
        <v/>
      </c>
      <c r="N115" t="str">
        <f>IF(Příl2!C8&lt;&gt;"",TEXT(Příl2!C8,"RRRR"),"")</f>
        <v/>
      </c>
    </row>
    <row r="116" spans="7:14" ht="12.75">
      <c r="G116">
        <v>20</v>
      </c>
      <c r="H116" t="str">
        <f>IF(Příl2!D9&lt;&gt;"",TEXT(Příl2!D9,"DD.MM.RRRR"),"")</f>
        <v/>
      </c>
      <c r="I116" t="str">
        <f>IF(Příl2!E9&lt;&gt;"",TEXT(Příl2!E9,"DD.MM.RRRR"),"")</f>
        <v/>
      </c>
      <c r="J116" t="str">
        <f>IF(Příl2!F9&lt;&gt;"",Příl2!F9,"")</f>
        <v/>
      </c>
      <c r="K116" t="str">
        <f>IF(Příl2!B9&lt;&gt;"",TEXT(Příl2!B9,"MM"),"")</f>
        <v/>
      </c>
      <c r="L116" t="str">
        <f>IF(Příl2!B9&lt;&gt;"",TEXT(Příl2!B9,"RRRR"),"")</f>
        <v/>
      </c>
      <c r="M116" t="str">
        <f>IF(Příl2!C9&lt;&gt;"",TEXT(Příl2!C9,"MM"),"")</f>
        <v/>
      </c>
      <c r="N116" t="str">
        <f>IF(Příl2!C9&lt;&gt;"",TEXT(Příl2!C9,"RRRR"),"")</f>
        <v/>
      </c>
    </row>
    <row r="117" spans="7:14" ht="12.75">
      <c r="G117">
        <v>21</v>
      </c>
      <c r="H117" t="str">
        <f>IF(Příl2!D10&lt;&gt;"",TEXT(Příl2!D10,"DD.MM.RRRR"),"")</f>
        <v/>
      </c>
      <c r="I117" t="str">
        <f>IF(Příl2!E10&lt;&gt;"",TEXT(Příl2!E10,"DD.MM.RRRR"),"")</f>
        <v/>
      </c>
      <c r="J117" t="str">
        <f>IF(Příl2!F10&lt;&gt;"",Příl2!F10,"")</f>
        <v/>
      </c>
      <c r="K117" t="str">
        <f>IF(Příl2!B10&lt;&gt;"",TEXT(Příl2!B10,"MM"),"")</f>
        <v/>
      </c>
      <c r="L117" t="str">
        <f>IF(Příl2!B10&lt;&gt;"",TEXT(Příl2!B10,"RRRR"),"")</f>
        <v/>
      </c>
      <c r="M117" t="str">
        <f>IF(Příl2!C10&lt;&gt;"",TEXT(Příl2!C10,"MM"),"")</f>
        <v/>
      </c>
      <c r="N117" t="str">
        <f>IF(Příl2!C10&lt;&gt;"",TEXT(Příl2!C10,"RRRR"),"")</f>
        <v/>
      </c>
    </row>
    <row r="118" spans="7:14" ht="12.75">
      <c r="G118">
        <v>22</v>
      </c>
      <c r="H118" t="str">
        <f>IF(Příl2!D11&lt;&gt;"",TEXT(Příl2!D11,"DD.MM.RRRR"),"")</f>
        <v/>
      </c>
      <c r="I118" t="str">
        <f>IF(Příl2!E11&lt;&gt;"",TEXT(Příl2!E11,"DD.MM.RRRR"),"")</f>
        <v/>
      </c>
      <c r="J118" t="str">
        <f>IF(Příl2!F11&lt;&gt;"",Příl2!F11,"")</f>
        <v/>
      </c>
      <c r="K118" t="str">
        <f>IF(Příl2!B11&lt;&gt;"",TEXT(Příl2!B11,"MM"),"")</f>
        <v/>
      </c>
      <c r="L118" t="str">
        <f>IF(Příl2!B11&lt;&gt;"",TEXT(Příl2!B11,"RRRR"),"")</f>
        <v/>
      </c>
      <c r="M118" t="str">
        <f>IF(Příl2!C11&lt;&gt;"",TEXT(Příl2!C11,"MM"),"")</f>
        <v/>
      </c>
      <c r="N118" t="str">
        <f>IF(Příl2!C11&lt;&gt;"",TEXT(Příl2!C11,"RRRR"),"")</f>
        <v/>
      </c>
    </row>
    <row r="119" spans="7:14" ht="12.75">
      <c r="G119">
        <v>23</v>
      </c>
      <c r="H119" t="str">
        <f>IF(Příl2!D12&lt;&gt;"",TEXT(Příl2!D12,"DD.MM.RRRR"),"")</f>
        <v/>
      </c>
      <c r="I119" t="str">
        <f>IF(Příl2!E12&lt;&gt;"",TEXT(Příl2!E12,"DD.MM.RRRR"),"")</f>
        <v/>
      </c>
      <c r="J119" t="str">
        <f>IF(Příl2!F12&lt;&gt;"",Příl2!F12,"")</f>
        <v/>
      </c>
      <c r="K119" t="str">
        <f>IF(Příl2!B12&lt;&gt;"",TEXT(Příl2!B12,"MM"),"")</f>
        <v/>
      </c>
      <c r="L119" t="str">
        <f>IF(Příl2!B12&lt;&gt;"",TEXT(Příl2!B12,"RRRR"),"")</f>
        <v/>
      </c>
      <c r="M119" t="str">
        <f>IF(Příl2!C12&lt;&gt;"",TEXT(Příl2!C12,"MM"),"")</f>
        <v/>
      </c>
      <c r="N119" t="str">
        <f>IF(Příl2!C12&lt;&gt;"",TEXT(Příl2!C12,"RRRR"),"")</f>
        <v/>
      </c>
    </row>
    <row r="120" spans="7:14" ht="12.75">
      <c r="G120">
        <v>24</v>
      </c>
      <c r="H120" t="str">
        <f>IF(Příl2!D13&lt;&gt;"",TEXT(Příl2!D13,"DD.MM.RRRR"),"")</f>
        <v/>
      </c>
      <c r="I120" t="str">
        <f>IF(Příl2!E13&lt;&gt;"",TEXT(Příl2!E13,"DD.MM.RRRR"),"")</f>
        <v/>
      </c>
      <c r="J120" t="str">
        <f>IF(Příl2!F13&lt;&gt;"",Příl2!F13,"")</f>
        <v/>
      </c>
      <c r="K120" t="str">
        <f>IF(Příl2!B13&lt;&gt;"",TEXT(Příl2!B13,"MM"),"")</f>
        <v/>
      </c>
      <c r="L120" t="str">
        <f>IF(Příl2!B13&lt;&gt;"",TEXT(Příl2!B13,"RRRR"),"")</f>
        <v/>
      </c>
      <c r="M120" t="str">
        <f>IF(Příl2!C13&lt;&gt;"",TEXT(Příl2!C13,"MM"),"")</f>
        <v/>
      </c>
      <c r="N120" t="str">
        <f>IF(Příl2!C13&lt;&gt;"",TEXT(Příl2!C13,"RRRR"),"")</f>
        <v/>
      </c>
    </row>
    <row r="121" spans="7:14" ht="12.75">
      <c r="G121">
        <v>25</v>
      </c>
      <c r="H121" t="str">
        <f>IF(Příl2!D14&lt;&gt;"",TEXT(Příl2!D14,"DD.MM.RRRR"),"")</f>
        <v/>
      </c>
      <c r="I121" t="str">
        <f>IF(Příl2!E14&lt;&gt;"",TEXT(Příl2!E14,"DD.MM.RRRR"),"")</f>
        <v/>
      </c>
      <c r="J121" t="str">
        <f>IF(Příl2!F14&lt;&gt;"",Příl2!F14,"")</f>
        <v/>
      </c>
      <c r="K121" t="str">
        <f>IF(Příl2!B14&lt;&gt;"",TEXT(Příl2!B14,"MM"),"")</f>
        <v/>
      </c>
      <c r="L121" t="str">
        <f>IF(Příl2!B14&lt;&gt;"",TEXT(Příl2!B14,"RRRR"),"")</f>
        <v/>
      </c>
      <c r="M121" t="str">
        <f>IF(Příl2!C14&lt;&gt;"",TEXT(Příl2!C14,"MM"),"")</f>
        <v/>
      </c>
      <c r="N121" t="str">
        <f>IF(Příl2!C14&lt;&gt;"",TEXT(Příl2!C14,"RRRR"),"")</f>
        <v/>
      </c>
    </row>
    <row r="122" spans="7:14" ht="12.75">
      <c r="G122">
        <v>26</v>
      </c>
      <c r="H122" t="str">
        <f>IF(Příl2!D15&lt;&gt;"",TEXT(Příl2!D15,"DD.MM.RRRR"),"")</f>
        <v/>
      </c>
      <c r="I122" t="str">
        <f>IF(Příl2!E15&lt;&gt;"",TEXT(Příl2!E15,"DD.MM.RRRR"),"")</f>
        <v/>
      </c>
      <c r="J122" t="str">
        <f>IF(Příl2!F15&lt;&gt;"",Příl2!F15,"")</f>
        <v/>
      </c>
      <c r="K122" t="str">
        <f>IF(Příl2!B15&lt;&gt;"",TEXT(Příl2!B15,"MM"),"")</f>
        <v/>
      </c>
      <c r="L122" t="str">
        <f>IF(Příl2!B15&lt;&gt;"",TEXT(Příl2!B15,"RRRR"),"")</f>
        <v/>
      </c>
      <c r="M122" t="str">
        <f>IF(Příl2!C15&lt;&gt;"",TEXT(Příl2!C15,"MM"),"")</f>
        <v/>
      </c>
      <c r="N122" t="str">
        <f>IF(Příl2!C15&lt;&gt;"",TEXT(Příl2!C15,"RRRR"),"")</f>
        <v/>
      </c>
    </row>
  </sheetData>
  <pageMargins left="0.7" right="0.7" top="0.787401575" bottom="0.787401575" header="0.3" footer="0.3"/>
  <pageSetup orientation="portrait" paperSize="9" r:id="rId7"/>
  <tableParts>
    <tablePart r:id="rId1"/>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23" sqref="B23"/>
    </sheetView>
  </sheetViews>
  <sheetFormatPr defaultRowHeight="12.75"/>
  <cols>
    <col min="1" max="1" width="28.1428571428571" style="4" customWidth="1"/>
    <col min="2" max="2" width="65.7142857142857" style="4" customWidth="1"/>
    <col min="3" max="3" width="3" style="4" customWidth="1"/>
    <col min="4" max="4" width="65.7142857142857" style="4" customWidth="1"/>
    <col min="5" max="5" width="28.2857142857143" style="4" customWidth="1"/>
    <col min="6" max="37" width="9.14285714285714" style="73"/>
  </cols>
  <sheetData>
    <row r="1" spans="1:37" s="35" customFormat="1" ht="18">
      <c r="A1" s="221" t="s">
        <v>57</v>
      </c>
      <c r="B1" s="222"/>
      <c r="C1" s="222"/>
      <c r="D1" s="222"/>
      <c r="E1" s="222"/>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row>
    <row r="2" spans="1:37" s="35" customFormat="1" ht="18">
      <c r="A2" s="117"/>
      <c r="B2" s="119" t="s">
        <v>110</v>
      </c>
      <c r="C2" s="120"/>
      <c r="D2" s="121" t="s">
        <v>111</v>
      </c>
      <c r="E2" s="2"/>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1:37" s="35" customFormat="1" ht="15.95" customHeight="1">
      <c r="A3" s="38"/>
      <c r="B3" s="39" t="s">
        <v>58</v>
      </c>
      <c r="C3" s="18"/>
      <c r="D3" s="39" t="s">
        <v>59</v>
      </c>
      <c r="E3" s="36"/>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row>
    <row r="4" spans="1:37" s="35" customFormat="1" ht="15.95" customHeight="1">
      <c r="A4" s="40" t="s">
        <v>70</v>
      </c>
      <c r="B4" s="41"/>
      <c r="C4" s="42"/>
      <c r="D4" s="223"/>
      <c r="E4" s="18" t="s">
        <v>60</v>
      </c>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row>
    <row r="5" spans="1:37" s="35" customFormat="1" ht="15.95" customHeight="1">
      <c r="A5" s="40" t="s">
        <v>72</v>
      </c>
      <c r="B5" s="43"/>
      <c r="C5" s="44"/>
      <c r="D5" s="224"/>
      <c r="E5" s="18"/>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row>
    <row r="6" spans="1:37" s="35" customFormat="1" ht="15.95" customHeight="1">
      <c r="A6" s="40" t="s">
        <v>61</v>
      </c>
      <c r="B6" s="43"/>
      <c r="C6" s="44"/>
      <c r="D6" s="224"/>
      <c r="E6" s="18"/>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row>
    <row r="7" spans="1:37" s="35" customFormat="1" ht="15.95" customHeight="1">
      <c r="A7" s="40" t="s">
        <v>62</v>
      </c>
      <c r="B7" s="43"/>
      <c r="C7" s="44"/>
      <c r="D7" s="45"/>
      <c r="E7" s="18" t="s">
        <v>63</v>
      </c>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row>
    <row r="8" spans="1:37" s="35" customFormat="1" ht="15.95" customHeight="1">
      <c r="A8" s="40" t="s">
        <v>64</v>
      </c>
      <c r="B8" s="46"/>
      <c r="C8" s="44"/>
      <c r="D8" s="45"/>
      <c r="E8" s="18"/>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row>
    <row r="9" spans="1:37" s="35" customFormat="1" ht="15.95" customHeight="1">
      <c r="A9" s="40" t="s">
        <v>65</v>
      </c>
      <c r="B9" s="47"/>
      <c r="C9" s="44"/>
      <c r="D9" s="45"/>
      <c r="E9" s="18"/>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row>
    <row r="10" spans="1:37" s="35" customFormat="1" ht="15.95" customHeight="1">
      <c r="A10" s="40" t="s">
        <v>66</v>
      </c>
      <c r="B10" s="47"/>
      <c r="C10" s="44"/>
      <c r="D10" s="48"/>
      <c r="E10" s="18" t="s">
        <v>66</v>
      </c>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row>
    <row r="11" spans="1:37" s="35" customFormat="1" ht="15.95" customHeight="1">
      <c r="A11" s="40" t="s">
        <v>67</v>
      </c>
      <c r="B11" s="47"/>
      <c r="C11" s="44"/>
      <c r="D11" s="45"/>
      <c r="E11" s="18"/>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row>
    <row r="12" spans="1:37" s="35" customFormat="1" ht="15.95" customHeight="1">
      <c r="A12" s="40"/>
      <c r="B12" s="225" t="s">
        <v>68</v>
      </c>
      <c r="C12" s="226"/>
      <c r="D12" s="227"/>
      <c r="E12" s="18"/>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row>
    <row r="13" spans="1:37" s="35" customFormat="1" ht="15.95" customHeight="1">
      <c r="A13" s="181" t="s">
        <v>140</v>
      </c>
      <c r="B13" s="169"/>
      <c r="C13" s="50"/>
      <c r="D13" s="51"/>
      <c r="E13" s="52" t="s">
        <v>69</v>
      </c>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row>
    <row r="14" spans="1:37" s="35" customFormat="1" ht="15.95" customHeight="1">
      <c r="A14" s="181" t="s">
        <v>141</v>
      </c>
      <c r="B14" s="169"/>
      <c r="C14" s="44"/>
      <c r="D14" s="51"/>
      <c r="E14" s="18" t="s">
        <v>70</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row>
    <row r="15" spans="1:37" s="35" customFormat="1" ht="15.95" customHeight="1">
      <c r="A15" s="53" t="s">
        <v>71</v>
      </c>
      <c r="B15" s="49"/>
      <c r="C15" s="44"/>
      <c r="D15" s="51"/>
      <c r="E15" s="18" t="s">
        <v>72</v>
      </c>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row>
    <row r="16" spans="1:37" s="35" customFormat="1" ht="15.95" customHeight="1">
      <c r="A16" s="40" t="s">
        <v>73</v>
      </c>
      <c r="B16" s="49"/>
      <c r="C16" s="44"/>
      <c r="D16" s="51"/>
      <c r="E16" s="18" t="s">
        <v>62</v>
      </c>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row>
    <row r="17" spans="1:37" s="35" customFormat="1" ht="15.95" customHeight="1">
      <c r="A17" s="40" t="s">
        <v>74</v>
      </c>
      <c r="B17" s="54"/>
      <c r="C17" s="44"/>
      <c r="D17" s="51"/>
      <c r="E17" s="18" t="s">
        <v>75</v>
      </c>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row>
    <row r="18" spans="1:37" s="35" customFormat="1" ht="15.95" customHeight="1">
      <c r="A18" s="40" t="s">
        <v>76</v>
      </c>
      <c r="B18" s="49"/>
      <c r="C18" s="44"/>
      <c r="D18" s="51"/>
      <c r="E18" s="18"/>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row>
    <row r="19" spans="1:37" s="35" customFormat="1" ht="15.95" customHeight="1">
      <c r="A19" s="40" t="s">
        <v>77</v>
      </c>
      <c r="B19" s="55"/>
      <c r="C19" s="50"/>
      <c r="D19" s="51"/>
      <c r="E19" s="52" t="s">
        <v>78</v>
      </c>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row>
    <row r="20" spans="1:37" s="35" customFormat="1" ht="15.95" customHeight="1">
      <c r="A20" s="40" t="s">
        <v>79</v>
      </c>
      <c r="B20" s="49"/>
      <c r="C20" s="44"/>
      <c r="D20" s="51"/>
      <c r="E20" s="18" t="s">
        <v>70</v>
      </c>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row>
    <row r="21" spans="1:37" s="35" customFormat="1" ht="15.95" customHeight="1">
      <c r="A21" s="40" t="s">
        <v>80</v>
      </c>
      <c r="B21" s="49"/>
      <c r="C21" s="44"/>
      <c r="D21" s="51"/>
      <c r="E21" s="18" t="s">
        <v>72</v>
      </c>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row>
    <row r="22" spans="1:37" s="35" customFormat="1" ht="15.95" customHeight="1">
      <c r="A22" s="40"/>
      <c r="B22" s="49"/>
      <c r="C22" s="44"/>
      <c r="D22" s="51"/>
      <c r="E22" s="18" t="s">
        <v>62</v>
      </c>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row>
    <row r="23" spans="1:37" s="35" customFormat="1" ht="15.95" customHeight="1">
      <c r="A23" s="53" t="s">
        <v>81</v>
      </c>
      <c r="B23" s="49"/>
      <c r="C23" s="44"/>
      <c r="D23" s="56"/>
      <c r="E23" s="18" t="s">
        <v>82</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row>
    <row r="24" spans="1:37" s="35" customFormat="1" ht="15.95" customHeight="1">
      <c r="A24" s="40"/>
      <c r="B24" s="49"/>
      <c r="C24" s="44"/>
      <c r="D24" s="51"/>
      <c r="E24" s="18" t="s">
        <v>83</v>
      </c>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row>
    <row r="25" spans="1:37" s="35" customFormat="1" ht="15.95" customHeight="1">
      <c r="A25" s="40" t="s">
        <v>82</v>
      </c>
      <c r="B25" s="57"/>
      <c r="C25" s="44"/>
      <c r="D25" s="58"/>
      <c r="E25" s="18" t="s">
        <v>74</v>
      </c>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row>
    <row r="26" spans="1:37" s="35" customFormat="1" ht="15.95" customHeight="1">
      <c r="A26" s="40" t="s">
        <v>84</v>
      </c>
      <c r="B26" s="57"/>
      <c r="C26" s="44"/>
      <c r="D26" s="51"/>
      <c r="E26" s="18" t="s">
        <v>76</v>
      </c>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row>
    <row r="27" spans="1:37" s="35" customFormat="1" ht="15.95" customHeight="1">
      <c r="A27" s="40" t="s">
        <v>85</v>
      </c>
      <c r="B27" s="59"/>
      <c r="C27" s="44"/>
      <c r="D27" s="60"/>
      <c r="E27" s="18" t="s">
        <v>77</v>
      </c>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row>
    <row r="28" spans="1:37" s="35" customFormat="1" ht="15.95" customHeight="1">
      <c r="A28" s="40" t="s">
        <v>150</v>
      </c>
      <c r="B28" s="49"/>
      <c r="C28" s="44"/>
      <c r="D28" s="51"/>
      <c r="E28" s="18"/>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37" s="35" customFormat="1" ht="15.95" customHeight="1">
      <c r="A29" s="40" t="s">
        <v>86</v>
      </c>
      <c r="B29" s="228"/>
      <c r="C29" s="50"/>
      <c r="D29" s="51"/>
      <c r="E29" s="52" t="s">
        <v>87</v>
      </c>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row>
    <row r="30" spans="1:37" s="35" customFormat="1" ht="15.95" customHeight="1">
      <c r="A30" s="40"/>
      <c r="B30" s="229"/>
      <c r="C30" s="44"/>
      <c r="D30" s="51"/>
      <c r="E30" s="18" t="s">
        <v>70</v>
      </c>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row>
    <row r="31" spans="1:37" s="35" customFormat="1" ht="15.95" customHeight="1">
      <c r="A31" s="53" t="s">
        <v>88</v>
      </c>
      <c r="B31" s="49"/>
      <c r="C31" s="44"/>
      <c r="D31" s="51"/>
      <c r="E31" s="18" t="s">
        <v>72</v>
      </c>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row>
    <row r="32" spans="1:37" s="35" customFormat="1" ht="15.95" customHeight="1">
      <c r="A32" s="40" t="s">
        <v>89</v>
      </c>
      <c r="B32" s="55"/>
      <c r="C32" s="44"/>
      <c r="D32" s="51"/>
      <c r="E32" s="18" t="s">
        <v>62</v>
      </c>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row>
    <row r="33" spans="1:37" s="35" customFormat="1" ht="15.95" customHeight="1">
      <c r="A33" s="40" t="s">
        <v>90</v>
      </c>
      <c r="B33" s="55"/>
      <c r="C33" s="44"/>
      <c r="D33" s="56"/>
      <c r="E33" s="18" t="s">
        <v>82</v>
      </c>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row>
    <row r="34" spans="1:37" s="35" customFormat="1" ht="15.95" customHeight="1">
      <c r="A34" s="40" t="s">
        <v>91</v>
      </c>
      <c r="B34" s="49"/>
      <c r="C34" s="44"/>
      <c r="D34" s="56"/>
      <c r="E34" s="18" t="s">
        <v>92</v>
      </c>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row>
    <row r="35" spans="1:37" s="35" customFormat="1" ht="15.95" customHeight="1">
      <c r="A35" s="40"/>
      <c r="B35" s="49"/>
      <c r="C35" s="44"/>
      <c r="D35" s="61"/>
      <c r="E35" s="18" t="s">
        <v>85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row>
    <row r="36" spans="1:37" s="35" customFormat="1" ht="15.95" customHeight="1">
      <c r="A36" s="40"/>
      <c r="B36" s="62"/>
      <c r="C36" s="63"/>
      <c r="D36" s="64"/>
      <c r="E36" s="18"/>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row>
    <row r="37" spans="1:37" s="35" customFormat="1" ht="12.75">
      <c r="A37" s="230" t="s">
        <v>93</v>
      </c>
      <c r="B37" s="222"/>
      <c r="C37" s="222"/>
      <c r="D37" s="222"/>
      <c r="E37" s="222"/>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row>
    <row r="38" spans="1:37" s="35" customFormat="1" ht="12.75">
      <c r="A38" s="65"/>
      <c r="B38" s="66" t="s">
        <v>96</v>
      </c>
      <c r="C38" s="18"/>
      <c r="D38" s="231" t="s">
        <v>95</v>
      </c>
      <c r="E38" s="232"/>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row>
    <row r="39" spans="1:37" s="35" customFormat="1" ht="12.75">
      <c r="A39" s="67"/>
      <c r="B39" s="68" t="s">
        <v>94</v>
      </c>
      <c r="C39" s="18"/>
      <c r="D39" s="69" t="s">
        <v>97</v>
      </c>
      <c r="E39" s="18"/>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row>
    <row r="40" spans="1:37" s="35" customFormat="1" ht="12.75">
      <c r="A40" s="70"/>
      <c r="B40" s="71" t="s">
        <v>98</v>
      </c>
      <c r="C40" s="18"/>
      <c r="D40" s="18"/>
      <c r="E40" s="18"/>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row>
    <row r="41" spans="1:37" s="35" customFormat="1" ht="12.75">
      <c r="A41" s="218" t="s">
        <v>47</v>
      </c>
      <c r="B41" s="218"/>
      <c r="C41" s="218"/>
      <c r="D41" s="218"/>
      <c r="E41" s="72"/>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row>
    <row r="43" spans="1:1" s="73" customFormat="1" ht="12.75">
      <c r="A43" s="74"/>
    </row>
    <row r="44" spans="1:5" s="73" customFormat="1" ht="12.75">
      <c r="A44" s="219"/>
      <c r="B44" s="220"/>
      <c r="C44" s="220"/>
      <c r="D44" s="220"/>
      <c r="E44" s="220"/>
    </row>
    <row r="45" s="73" customFormat="1" ht="12.75"/>
    <row r="46" s="73" customFormat="1" ht="12.75"/>
    <row r="47" s="73" customFormat="1" ht="12.75"/>
    <row r="48" s="73" customFormat="1" ht="12.75"/>
    <row r="49" s="73" customFormat="1" ht="12.75"/>
    <row r="50" s="73" customFormat="1" ht="12.75"/>
    <row r="51" s="73" customFormat="1" ht="12.75"/>
    <row r="52" s="73" customFormat="1" ht="12.75"/>
    <row r="53" spans="1:1" s="73" customFormat="1" ht="12.75">
      <c r="A53" s="74"/>
    </row>
    <row r="54" s="73" customFormat="1" ht="12.75"/>
    <row r="55" s="73" customFormat="1" ht="12.75"/>
    <row r="56" s="73" customFormat="1" ht="12.75"/>
    <row r="57" s="73" customFormat="1" ht="12.75"/>
    <row r="58" s="73" customFormat="1" ht="12.75"/>
    <row r="59" s="73" customFormat="1" ht="12.75"/>
    <row r="60" s="73" customFormat="1" ht="12.75"/>
    <row r="61" s="73" customFormat="1" ht="12.75"/>
    <row r="62" s="73" customFormat="1" ht="12.75"/>
    <row r="63" s="73" customFormat="1" ht="12.75"/>
    <row r="64" s="73" customFormat="1" ht="12.75"/>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sheetData>
  <sheetProtection algorithmName="SHA-512" hashValue="W85rydNWfnRkMC88qRbxDn81ly4DCISkqDDkVt+DecJXCfMA99sOQMu3WHPGH5D2sDDibcKEP5bxZEpeVVJfcA==" saltValue="6y6Yp221mowi/9nwcxWoKQ==" spinCount="100000" sheet="1" objects="1" scenarios="1"/>
  <mergeCells count="8">
    <mergeCell ref="A41:D41"/>
    <mergeCell ref="A44:E44"/>
    <mergeCell ref="A1:E1"/>
    <mergeCell ref="D4:D6"/>
    <mergeCell ref="B12:D12"/>
    <mergeCell ref="B29:B30"/>
    <mergeCell ref="A37:E37"/>
    <mergeCell ref="D38:E38"/>
  </mergeCells>
  <dataValidations count="2">
    <dataValidation type="list" allowBlank="1" showInputMessage="1" sqref="B14">
      <formula1>validation_list2</formula1>
    </dataValidation>
    <dataValidation type="list" allowBlank="1" showInputMessage="1" sqref="B13">
      <formula1>fin_ur</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74"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99"/>
    <pageSetUpPr fitToPage="1"/>
  </sheetPr>
  <dimension ref="A1:B20"/>
  <sheetViews>
    <sheetView workbookViewId="0" topLeftCell="A1">
      <selection pane="topLeft" activeCell="B17" sqref="B17"/>
    </sheetView>
  </sheetViews>
  <sheetFormatPr defaultColWidth="9.14428571428571" defaultRowHeight="12.75"/>
  <cols>
    <col min="1" max="1" width="4" style="140" customWidth="1"/>
    <col min="2" max="2" width="100.714285714286" style="140" customWidth="1"/>
    <col min="3" max="42" width="9.14285714285714" style="182"/>
    <col min="43" max="16384" width="9.14285714285714" style="140"/>
  </cols>
  <sheetData>
    <row r="1" spans="1:2" ht="18">
      <c r="A1" s="233" t="s">
        <v>497</v>
      </c>
      <c r="B1" s="234"/>
    </row>
    <row r="2" spans="1:2" ht="12.75">
      <c r="A2" s="183"/>
      <c r="B2" s="183"/>
    </row>
    <row r="3" spans="1:2" ht="30">
      <c r="A3" s="184" t="s">
        <v>103</v>
      </c>
      <c r="B3" s="185" t="s">
        <v>519</v>
      </c>
    </row>
    <row r="4" spans="1:2" ht="29.25">
      <c r="A4" s="184" t="s">
        <v>104</v>
      </c>
      <c r="B4" s="186" t="s">
        <v>498</v>
      </c>
    </row>
    <row r="5" spans="1:2" ht="29.25">
      <c r="A5" s="184" t="s">
        <v>105</v>
      </c>
      <c r="B5" s="186" t="s">
        <v>499</v>
      </c>
    </row>
    <row r="6" spans="1:2" ht="15">
      <c r="A6" s="184"/>
      <c r="B6" s="187" t="s">
        <v>512</v>
      </c>
    </row>
    <row r="7" spans="1:2" ht="15">
      <c r="A7" s="184"/>
      <c r="B7" s="187" t="s">
        <v>513</v>
      </c>
    </row>
    <row r="8" spans="1:2" s="182" customFormat="1" ht="86.25">
      <c r="A8" s="184"/>
      <c r="B8" s="186" t="s">
        <v>514</v>
      </c>
    </row>
    <row r="9" spans="1:2" s="182" customFormat="1" ht="29.25">
      <c r="A9" s="184" t="s">
        <v>136</v>
      </c>
      <c r="B9" s="188" t="s">
        <v>500</v>
      </c>
    </row>
    <row r="10" spans="1:2" s="182" customFormat="1" ht="59.25">
      <c r="A10" s="184" t="s">
        <v>137</v>
      </c>
      <c r="B10" s="186" t="s">
        <v>501</v>
      </c>
    </row>
    <row r="11" spans="1:2" s="182" customFormat="1" ht="15">
      <c r="A11" s="184" t="s">
        <v>502</v>
      </c>
      <c r="B11" s="186" t="s">
        <v>503</v>
      </c>
    </row>
    <row r="12" spans="1:2" s="182" customFormat="1" ht="15">
      <c r="A12" s="184"/>
      <c r="B12" s="189" t="s">
        <v>504</v>
      </c>
    </row>
    <row r="13" spans="1:2" s="182" customFormat="1" ht="42.75">
      <c r="A13" s="184"/>
      <c r="B13" s="186" t="s">
        <v>505</v>
      </c>
    </row>
    <row r="14" spans="1:2" s="182" customFormat="1" ht="14.25">
      <c r="A14" s="184" t="s">
        <v>506</v>
      </c>
      <c r="B14" s="186" t="s">
        <v>507</v>
      </c>
    </row>
    <row r="15" spans="1:2" s="182" customFormat="1" ht="14.25">
      <c r="A15" s="184"/>
      <c r="B15" s="186" t="s">
        <v>508</v>
      </c>
    </row>
    <row r="16" spans="1:2" s="182" customFormat="1" ht="14.25">
      <c r="A16" s="184"/>
      <c r="B16" s="186" t="s">
        <v>533</v>
      </c>
    </row>
    <row r="17" spans="1:2" s="182" customFormat="1" ht="12.75">
      <c r="A17" s="183"/>
      <c r="B17" s="183"/>
    </row>
    <row r="18" spans="1:2" s="182" customFormat="1" ht="15.75">
      <c r="A18" s="183"/>
      <c r="B18" s="190" t="s">
        <v>509</v>
      </c>
    </row>
    <row r="19" spans="1:2" s="182" customFormat="1" ht="14.25">
      <c r="A19" s="183"/>
      <c r="B19" s="191" t="s">
        <v>510</v>
      </c>
    </row>
    <row r="20" spans="1:2" s="182" customFormat="1" ht="14.25">
      <c r="A20" s="183"/>
      <c r="B20" s="191" t="s">
        <v>511</v>
      </c>
    </row>
    <row r="21" s="182" customFormat="1" ht="12.75"/>
    <row r="22" s="182" customFormat="1" ht="12.75"/>
    <row r="23" s="182" customFormat="1" ht="12.75"/>
    <row r="24" s="182" customFormat="1" ht="12.75"/>
    <row r="25" s="182" customFormat="1" ht="12.75"/>
    <row r="26" s="182" customFormat="1" ht="12.75"/>
    <row r="27" s="182" customFormat="1" ht="12.75"/>
    <row r="28" s="182" customFormat="1" ht="12.75"/>
    <row r="29" s="182" customFormat="1" ht="12.75"/>
    <row r="30" s="182" customFormat="1" ht="12.75"/>
    <row r="31" s="182" customFormat="1" ht="12.75"/>
    <row r="32" s="182" customFormat="1" ht="12.75"/>
    <row r="33" s="182" customFormat="1" ht="12.75"/>
    <row r="34" s="182" customFormat="1" ht="12.75"/>
    <row r="35" s="182" customFormat="1" ht="12.75"/>
    <row r="36" s="182" customFormat="1" ht="12.75"/>
    <row r="37" s="182" customFormat="1" ht="12.75"/>
    <row r="38" s="182" customFormat="1" ht="12.75"/>
    <row r="39" s="182" customFormat="1" ht="12.75"/>
    <row r="40" s="182" customFormat="1" ht="12.75"/>
    <row r="41" s="182" customFormat="1" ht="12.75"/>
    <row r="42" s="182" customFormat="1" ht="12.75"/>
    <row r="43" s="182" customFormat="1" ht="12.75"/>
    <row r="44" s="182" customFormat="1" ht="12.75"/>
    <row r="45" s="182" customFormat="1" ht="12.75"/>
    <row r="46" s="182" customFormat="1" ht="12.75"/>
    <row r="47" s="182" customFormat="1" ht="12.75"/>
    <row r="48" s="182" customFormat="1" ht="12.75"/>
    <row r="49" s="182" customFormat="1" ht="12.75"/>
    <row r="50" s="182" customFormat="1" ht="12.75"/>
    <row r="51" s="182" customFormat="1" ht="12.75"/>
    <row r="52" s="182" customFormat="1" ht="12.75"/>
    <row r="53" s="182" customFormat="1" ht="12.75"/>
    <row r="54" s="182" customFormat="1" ht="12.75"/>
    <row r="55" s="182" customFormat="1" ht="12.75"/>
    <row r="56" s="182" customFormat="1" ht="12.75"/>
    <row r="57" s="182" customFormat="1" ht="12.75"/>
    <row r="58" s="182" customFormat="1" ht="12.75"/>
    <row r="59" s="182" customFormat="1" ht="12.75"/>
    <row r="60" s="182" customFormat="1" ht="12.75"/>
    <row r="61" s="182" customFormat="1" ht="12.75"/>
    <row r="62" s="182" customFormat="1" ht="12.75"/>
    <row r="63" s="182" customFormat="1" ht="12.75"/>
    <row r="64" s="182" customFormat="1" ht="12.75"/>
    <row r="65" s="182" customFormat="1" ht="12.75"/>
    <row r="66" s="182" customFormat="1" ht="12.75"/>
    <row r="67" s="182" customFormat="1" ht="12.75"/>
    <row r="68" s="182" customFormat="1" ht="12.75"/>
    <row r="69" s="182" customFormat="1" ht="12.75"/>
    <row r="70" s="182" customFormat="1" ht="12.75"/>
    <row r="71" s="182" customFormat="1" ht="12.75"/>
    <row r="72" s="182" customFormat="1" ht="12.75"/>
    <row r="73" s="182" customFormat="1" ht="12.75"/>
    <row r="74" s="182" customFormat="1" ht="12.75"/>
    <row r="75" s="182" customFormat="1" ht="12.75"/>
    <row r="76" s="182" customFormat="1" ht="12.75"/>
    <row r="77" s="182" customFormat="1" ht="12.75"/>
    <row r="78" s="182" customFormat="1" ht="12.75"/>
    <row r="79" s="182" customFormat="1" ht="12.75"/>
    <row r="80" s="182" customFormat="1" ht="12.75"/>
    <row r="81" s="182" customFormat="1" ht="12.75"/>
    <row r="82" s="182" customFormat="1" ht="12.75"/>
    <row r="83" s="182" customFormat="1" ht="12.75"/>
    <row r="84" s="182" customFormat="1" ht="12.75"/>
    <row r="85" s="182" customFormat="1" ht="12.75"/>
    <row r="86" s="182" customFormat="1" ht="12.75"/>
    <row r="87" s="182" customFormat="1" ht="12.75"/>
    <row r="88" s="182" customFormat="1" ht="12.75"/>
    <row r="89" s="182" customFormat="1" ht="12.75"/>
    <row r="90" s="182" customFormat="1" ht="12.75"/>
    <row r="91" s="182" customFormat="1" ht="12.75"/>
    <row r="92" s="182" customFormat="1" ht="12.75"/>
    <row r="93" s="182" customFormat="1" ht="12.75"/>
    <row r="94" s="182" customFormat="1" ht="12.75"/>
    <row r="95" s="182" customFormat="1" ht="12.75"/>
    <row r="96" s="182" customFormat="1" ht="12.75"/>
    <row r="97" s="182" customFormat="1" ht="12.75"/>
    <row r="98" s="182" customFormat="1" ht="12.75"/>
    <row r="99" s="182" customFormat="1" ht="12.75"/>
    <row r="100" s="182" customFormat="1" ht="12.75"/>
    <row r="101" s="182" customFormat="1" ht="12.75"/>
    <row r="102" s="182" customFormat="1" ht="12.75"/>
    <row r="103" s="182" customFormat="1" ht="12.75"/>
    <row r="104" s="182" customFormat="1" ht="12.75"/>
    <row r="105" s="182" customFormat="1" ht="12.75"/>
    <row r="106" s="182" customFormat="1" ht="12.75"/>
    <row r="107" s="182" customFormat="1" ht="12.75"/>
    <row r="108" s="182" customFormat="1" ht="12.75"/>
    <row r="109" s="182" customFormat="1" ht="12.75"/>
    <row r="110" s="182" customFormat="1" ht="12.75"/>
    <row r="111" s="182" customFormat="1" ht="12.75"/>
    <row r="112" s="182" customFormat="1" ht="12.75"/>
    <row r="113" s="182" customFormat="1" ht="12.75"/>
    <row r="114" s="182" customFormat="1" ht="12.75"/>
    <row r="115" s="182" customFormat="1" ht="12.75"/>
    <row r="116" s="182" customFormat="1" ht="12.75"/>
    <row r="117" s="182" customFormat="1" ht="12.75"/>
    <row r="118" s="182" customFormat="1" ht="12.75"/>
    <row r="119" s="182" customFormat="1" ht="12.75"/>
    <row r="120" s="182" customFormat="1" ht="12.75"/>
    <row r="121" s="182" customFormat="1" ht="12.75"/>
    <row r="122" s="182" customFormat="1" ht="12.75"/>
    <row r="123" s="182" customFormat="1" ht="12.75"/>
    <row r="124" s="182" customFormat="1" ht="12.75"/>
    <row r="125" s="182" customFormat="1" ht="12.75"/>
    <row r="126" s="182" customFormat="1" ht="12.75"/>
    <row r="127" s="182" customFormat="1" ht="12.75"/>
    <row r="128" s="182" customFormat="1" ht="12.75"/>
    <row r="129" s="182" customFormat="1" ht="12.75"/>
    <row r="130" s="182" customFormat="1" ht="12.75"/>
    <row r="131" s="182" customFormat="1" ht="12.75"/>
    <row r="132" s="182" customFormat="1" ht="12.75"/>
    <row r="133" s="182" customFormat="1" ht="12.75"/>
    <row r="134" s="182" customFormat="1" ht="12.75"/>
    <row r="135" s="182" customFormat="1" ht="12.75"/>
    <row r="136" s="182" customFormat="1" ht="12.75"/>
    <row r="137" s="182" customFormat="1" ht="12.75"/>
    <row r="138" s="182" customFormat="1" ht="12.75"/>
    <row r="139" s="182" customFormat="1" ht="12.75"/>
    <row r="140" s="182" customFormat="1" ht="12.75"/>
    <row r="141" s="182" customFormat="1" ht="12.75"/>
    <row r="142" s="182" customFormat="1" ht="12.75"/>
    <row r="143" s="182" customFormat="1" ht="12.75"/>
    <row r="144" s="182" customFormat="1" ht="12.75"/>
    <row r="145" s="182" customFormat="1" ht="12.75"/>
    <row r="146" s="182" customFormat="1" ht="12.75"/>
    <row r="147" s="182" customFormat="1" ht="12.75"/>
    <row r="148" s="182" customFormat="1" ht="12.75"/>
    <row r="149" s="182" customFormat="1" ht="12.75"/>
    <row r="150" s="182" customFormat="1" ht="12.75"/>
    <row r="151" s="182" customFormat="1" ht="12.75"/>
    <row r="152" s="182" customFormat="1" ht="12.75"/>
    <row r="153" s="182" customFormat="1" ht="12.75"/>
    <row r="154" s="182" customFormat="1" ht="12.75"/>
    <row r="155" s="182" customFormat="1" ht="12.75"/>
    <row r="156" s="182" customFormat="1" ht="12.75"/>
    <row r="157" s="182" customFormat="1" ht="12.75"/>
    <row r="158" s="182" customFormat="1" ht="12.75"/>
    <row r="159" s="182" customFormat="1" ht="12.75"/>
    <row r="160" s="182" customFormat="1" ht="12.75"/>
    <row r="161" s="182" customFormat="1" ht="12.75"/>
    <row r="162" s="182" customFormat="1" ht="12.75"/>
    <row r="163" s="182" customFormat="1" ht="12.75"/>
    <row r="164" s="182" customFormat="1" ht="12.75"/>
    <row r="165" s="182" customFormat="1" ht="12.75"/>
    <row r="166" s="182" customFormat="1" ht="12.75"/>
    <row r="167" s="182" customFormat="1" ht="12.75"/>
    <row r="168" s="182" customFormat="1" ht="12.75"/>
    <row r="169" s="182" customFormat="1" ht="12.75"/>
    <row r="170" s="182" customFormat="1" ht="12.75"/>
    <row r="171" s="182" customFormat="1" ht="12.75"/>
    <row r="172" s="182" customFormat="1" ht="12.75"/>
    <row r="173" s="182" customFormat="1" ht="12.75"/>
    <row r="174" s="182" customFormat="1" ht="12.75"/>
    <row r="175" s="182" customFormat="1" ht="12.75"/>
    <row r="176" s="182" customFormat="1" ht="12.75"/>
    <row r="177" s="182" customFormat="1" ht="12.75"/>
    <row r="178" s="182" customFormat="1" ht="12.75"/>
    <row r="179" s="182" customFormat="1" ht="12.75"/>
    <row r="180" s="182" customFormat="1" ht="12.75"/>
    <row r="181" s="182" customFormat="1" ht="12.75"/>
    <row r="182" s="182" customFormat="1" ht="12.75"/>
    <row r="183" s="182" customFormat="1" ht="12.75"/>
    <row r="184" s="182" customFormat="1" ht="12.75"/>
    <row r="185" s="182" customFormat="1" ht="12.75"/>
    <row r="186" s="182" customFormat="1" ht="12.75"/>
    <row r="187" s="182" customFormat="1" ht="12.75"/>
    <row r="188" s="182" customFormat="1" ht="12.75"/>
    <row r="189" s="182" customFormat="1" ht="12.75"/>
    <row r="190" s="182" customFormat="1" ht="12.75"/>
    <row r="191" s="182" customFormat="1" ht="12.75"/>
    <row r="192" s="182" customFormat="1" ht="12.75"/>
    <row r="193" s="182" customFormat="1" ht="12.75"/>
    <row r="194" s="182" customFormat="1" ht="12.75"/>
    <row r="195" s="182" customFormat="1" ht="12.75"/>
    <row r="196" s="182" customFormat="1" ht="12.75"/>
    <row r="197" s="182" customFormat="1" ht="12.75"/>
    <row r="198" s="182" customFormat="1" ht="12.75"/>
    <row r="199" s="182" customFormat="1" ht="12.75"/>
    <row r="200" s="182" customFormat="1" ht="12.75"/>
    <row r="201" s="182" customFormat="1" ht="12.75"/>
    <row r="202" s="182" customFormat="1" ht="12.75"/>
    <row r="203" s="182" customFormat="1" ht="12.75"/>
    <row r="204" s="182" customFormat="1" ht="12.75"/>
    <row r="205" s="182" customFormat="1" ht="12.75"/>
    <row r="206" s="182" customFormat="1" ht="12.75"/>
    <row r="207" s="182" customFormat="1" ht="12.75"/>
    <row r="208" s="182" customFormat="1" ht="12.75"/>
    <row r="209" s="182" customFormat="1" ht="12.75"/>
    <row r="210" s="182" customFormat="1" ht="12.75"/>
    <row r="211" s="182" customFormat="1" ht="12.75"/>
    <row r="212" s="182" customFormat="1" ht="12.75"/>
    <row r="213" s="182" customFormat="1" ht="12.75"/>
    <row r="214" s="182" customFormat="1" ht="12.75"/>
    <row r="215" s="182" customFormat="1" ht="12.75"/>
    <row r="216" s="182" customFormat="1" ht="12.75"/>
    <row r="217" s="182" customFormat="1" ht="12.75"/>
    <row r="218" s="182" customFormat="1" ht="12.75"/>
    <row r="219" s="182" customFormat="1" ht="12.75"/>
    <row r="220" s="182" customFormat="1" ht="12.75"/>
    <row r="221" s="182" customFormat="1" ht="12.75"/>
    <row r="222" s="182" customFormat="1" ht="12.75"/>
    <row r="223" s="182" customFormat="1" ht="12.75"/>
    <row r="224" s="182" customFormat="1" ht="12.75"/>
    <row r="225" s="182" customFormat="1" ht="12.75"/>
    <row r="226" s="182" customFormat="1" ht="12.75"/>
    <row r="227" s="182" customFormat="1" ht="12.75"/>
    <row r="228" s="182" customFormat="1" ht="12.75"/>
    <row r="229" s="182" customFormat="1" ht="12.75"/>
    <row r="230" s="182" customFormat="1" ht="12.75"/>
    <row r="231" s="182" customFormat="1" ht="12.75"/>
    <row r="232" s="182" customFormat="1" ht="12.75"/>
    <row r="233" s="182" customFormat="1" ht="12.75"/>
    <row r="234" s="182" customFormat="1" ht="12.75"/>
    <row r="235" s="182" customFormat="1" ht="12.75"/>
    <row r="236" s="182" customFormat="1" ht="12.75"/>
    <row r="237" s="182" customFormat="1" ht="12.75"/>
  </sheetData>
  <sheetProtection algorithmName="SHA-512" hashValue="QfjYufP6ABxdq79vpfP4fBGXvhJ7rt75f65V9r+NtLJTIO1S8F4mafP1VL6V9yn4lsHs+jckfYUx9JKuWV19bQ==" saltValue="3Rl7jH0d+LDS6JHoXN6Cng==" spinCount="100000" sheet="1" objects="1" scenarios="1"/>
  <mergeCells count="1">
    <mergeCell ref="A1:B1"/>
  </mergeCells>
  <hyperlinks>
    <hyperlink ref="B12"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pageSetUpPr fitToPage="1"/>
  </sheetPr>
  <dimension ref="A1:M48"/>
  <sheetViews>
    <sheetView showZeros="0" workbookViewId="0" topLeftCell="A1">
      <selection pane="topLeft" activeCell="B13" sqref="B13"/>
    </sheetView>
  </sheetViews>
  <sheetFormatPr defaultColWidth="9.14428571428571" defaultRowHeight="12.75"/>
  <cols>
    <col min="1" max="2" width="6.71428571428571" style="1" customWidth="1"/>
    <col min="3" max="3" width="15.1428571428571" style="1" customWidth="1"/>
    <col min="4" max="12" width="6.71428571428571" style="1" customWidth="1"/>
    <col min="13" max="13" width="7.42857142857143" style="1" customWidth="1"/>
    <col min="14" max="16384" width="9.14285714285714" style="2"/>
  </cols>
  <sheetData>
    <row r="1" spans="1:13" ht="15.95" customHeight="1">
      <c r="A1" s="244" t="s">
        <v>22</v>
      </c>
      <c r="B1" s="245"/>
      <c r="C1" s="245"/>
      <c r="D1" s="245"/>
      <c r="E1" s="245"/>
      <c r="F1" s="245"/>
      <c r="G1" s="245"/>
      <c r="H1" s="245"/>
      <c r="I1" s="245"/>
      <c r="J1" s="245"/>
      <c r="K1" s="245"/>
      <c r="L1" s="245"/>
      <c r="M1" s="245"/>
    </row>
    <row r="2" spans="1:13" ht="15.95" customHeight="1">
      <c r="A2" s="262" t="s">
        <v>142</v>
      </c>
      <c r="B2" s="262"/>
      <c r="C2" s="262"/>
      <c r="D2" s="220"/>
      <c r="E2" s="220"/>
      <c r="F2" s="265"/>
      <c r="G2" s="265"/>
      <c r="H2" s="265"/>
      <c r="I2" s="265"/>
      <c r="J2" s="265"/>
      <c r="K2" s="265"/>
      <c r="L2" s="265"/>
      <c r="M2" s="265"/>
    </row>
    <row r="3" spans="1:13" ht="15.95" customHeight="1">
      <c r="A3" s="246">
        <f>+ZAKL_DATA!B13</f>
        <v>0</v>
      </c>
      <c r="B3" s="247"/>
      <c r="C3" s="248"/>
      <c r="D3" s="260"/>
      <c r="E3" s="261"/>
      <c r="F3" s="249" t="s">
        <v>102</v>
      </c>
      <c r="G3" s="250"/>
      <c r="H3" s="250"/>
      <c r="I3" s="250"/>
      <c r="J3" s="250"/>
      <c r="K3" s="250"/>
      <c r="L3" s="250"/>
      <c r="M3" s="251"/>
    </row>
    <row r="4" spans="1:13" ht="12.75">
      <c r="A4" s="262" t="s">
        <v>143</v>
      </c>
      <c r="B4" s="262"/>
      <c r="C4" s="262"/>
      <c r="D4" s="263"/>
      <c r="E4" s="264"/>
      <c r="F4" s="252"/>
      <c r="G4" s="253"/>
      <c r="H4" s="253"/>
      <c r="I4" s="253"/>
      <c r="J4" s="253"/>
      <c r="K4" s="253"/>
      <c r="L4" s="253"/>
      <c r="M4" s="254"/>
    </row>
    <row r="5" spans="1:13" ht="15.95" customHeight="1">
      <c r="A5" s="246">
        <f>+ZAKL_DATA!B14</f>
        <v>0</v>
      </c>
      <c r="B5" s="258"/>
      <c r="C5" s="259"/>
      <c r="D5" s="260"/>
      <c r="E5" s="261"/>
      <c r="F5" s="252"/>
      <c r="G5" s="253"/>
      <c r="H5" s="253"/>
      <c r="I5" s="253"/>
      <c r="J5" s="253"/>
      <c r="K5" s="253"/>
      <c r="L5" s="253"/>
      <c r="M5" s="254"/>
    </row>
    <row r="6" spans="1:13" ht="12.75">
      <c r="A6" s="262" t="s">
        <v>534</v>
      </c>
      <c r="B6" s="262"/>
      <c r="C6" s="262"/>
      <c r="D6" s="266"/>
      <c r="E6" s="267"/>
      <c r="F6" s="252"/>
      <c r="G6" s="253"/>
      <c r="H6" s="253"/>
      <c r="I6" s="253"/>
      <c r="J6" s="253"/>
      <c r="K6" s="253"/>
      <c r="L6" s="253"/>
      <c r="M6" s="254"/>
    </row>
    <row r="7" spans="1:13" ht="15.95" customHeight="1">
      <c r="A7" s="268" t="str">
        <f>+ZAKL_DATA!D2</f>
        <v>CZ</v>
      </c>
      <c r="B7" s="269"/>
      <c r="C7" s="270"/>
      <c r="D7" s="260"/>
      <c r="E7" s="261"/>
      <c r="F7" s="255"/>
      <c r="G7" s="256"/>
      <c r="H7" s="256"/>
      <c r="I7" s="256"/>
      <c r="J7" s="256"/>
      <c r="K7" s="256"/>
      <c r="L7" s="256"/>
      <c r="M7" s="257"/>
    </row>
    <row r="8" spans="1:13" ht="15.95" customHeight="1">
      <c r="A8" s="299"/>
      <c r="B8" s="283"/>
      <c r="C8" s="283"/>
      <c r="D8" s="283"/>
      <c r="E8" s="283"/>
      <c r="F8" s="283"/>
      <c r="G8" s="283"/>
      <c r="H8" s="283"/>
      <c r="I8" s="283"/>
      <c r="J8" s="283"/>
      <c r="K8" s="283"/>
      <c r="L8" s="283"/>
      <c r="M8" s="283"/>
    </row>
    <row r="9" spans="1:13" ht="10.5" customHeight="1">
      <c r="A9" s="271" t="s">
        <v>20</v>
      </c>
      <c r="B9" s="272"/>
      <c r="C9" s="272"/>
      <c r="D9" s="272"/>
      <c r="E9" s="272"/>
      <c r="F9" s="272"/>
      <c r="G9" s="272"/>
      <c r="H9" s="272"/>
      <c r="I9" s="272"/>
      <c r="J9" s="272"/>
      <c r="K9" s="272"/>
      <c r="L9" s="272"/>
      <c r="M9" s="272"/>
    </row>
    <row r="10" spans="1:13" ht="14.25" customHeight="1">
      <c r="A10" s="272"/>
      <c r="B10" s="272"/>
      <c r="C10" s="272"/>
      <c r="D10" s="272"/>
      <c r="E10" s="272"/>
      <c r="F10" s="272"/>
      <c r="G10" s="272"/>
      <c r="H10" s="272"/>
      <c r="I10" s="272"/>
      <c r="J10" s="272"/>
      <c r="K10" s="272"/>
      <c r="L10" s="272"/>
      <c r="M10" s="272"/>
    </row>
    <row r="11" spans="1:13" ht="15.95" customHeight="1">
      <c r="A11" s="275" t="s">
        <v>115</v>
      </c>
      <c r="B11" s="276"/>
      <c r="C11" s="273" t="s">
        <v>119</v>
      </c>
      <c r="D11" s="274"/>
      <c r="E11" s="274"/>
      <c r="F11" s="274"/>
      <c r="G11" s="274"/>
      <c r="H11" s="274"/>
      <c r="I11" s="274"/>
      <c r="J11" s="274"/>
      <c r="K11" s="274"/>
      <c r="L11" s="274"/>
      <c r="M11" s="274"/>
    </row>
    <row r="12" spans="1:13" ht="18" customHeight="1">
      <c r="A12" s="299"/>
      <c r="B12" s="123" t="s">
        <v>116</v>
      </c>
      <c r="C12" s="176" t="s">
        <v>493</v>
      </c>
      <c r="D12" s="302" t="s">
        <v>494</v>
      </c>
      <c r="E12" s="279"/>
      <c r="F12" s="279"/>
      <c r="G12" s="302" t="s">
        <v>495</v>
      </c>
      <c r="H12" s="279"/>
      <c r="I12" s="279"/>
      <c r="J12" s="303" t="s">
        <v>496</v>
      </c>
      <c r="K12" s="304"/>
      <c r="L12" s="304"/>
      <c r="M12" s="304"/>
    </row>
    <row r="13" spans="1:13" ht="15.95" customHeight="1">
      <c r="A13" s="220"/>
      <c r="B13" s="135"/>
      <c r="C13" s="192" t="s">
        <v>515</v>
      </c>
      <c r="D13" s="278" t="s">
        <v>516</v>
      </c>
      <c r="E13" s="279"/>
      <c r="F13" s="279"/>
      <c r="G13" s="279"/>
      <c r="H13" s="280" t="s">
        <v>517</v>
      </c>
      <c r="I13" s="281"/>
      <c r="J13" s="281"/>
      <c r="K13" s="281"/>
      <c r="L13" s="281"/>
      <c r="M13" s="177"/>
    </row>
    <row r="14" spans="1:13" ht="15.95" customHeight="1">
      <c r="A14" s="220"/>
      <c r="B14" s="123" t="s">
        <v>117</v>
      </c>
      <c r="C14" s="300" t="s">
        <v>44</v>
      </c>
      <c r="D14" s="301"/>
      <c r="E14" s="285" t="s">
        <v>552</v>
      </c>
      <c r="F14" s="286"/>
      <c r="G14" s="76" t="s">
        <v>17</v>
      </c>
      <c r="H14" s="285" t="s">
        <v>553</v>
      </c>
      <c r="I14" s="286"/>
      <c r="J14" s="305"/>
      <c r="K14" s="306"/>
      <c r="L14" s="306"/>
      <c r="M14" s="306"/>
    </row>
    <row r="15" spans="1:13" ht="15.95" customHeight="1">
      <c r="A15" s="220"/>
      <c r="B15" s="135"/>
      <c r="C15" s="282"/>
      <c r="D15" s="283"/>
      <c r="E15" s="283"/>
      <c r="F15" s="283"/>
      <c r="G15" s="283"/>
      <c r="H15" s="283"/>
      <c r="I15" s="283"/>
      <c r="J15" s="283"/>
      <c r="K15" s="283"/>
      <c r="L15" s="283"/>
      <c r="M15" s="283"/>
    </row>
    <row r="16" spans="1:13" ht="15.95" customHeight="1">
      <c r="A16" s="220"/>
      <c r="B16" s="284" t="s">
        <v>118</v>
      </c>
      <c r="C16" s="220"/>
      <c r="D16" s="253"/>
      <c r="E16" s="253"/>
      <c r="F16" s="253"/>
      <c r="G16" s="253"/>
      <c r="H16" s="253"/>
      <c r="I16" s="253"/>
      <c r="J16" s="253"/>
      <c r="K16" s="253"/>
      <c r="L16" s="253"/>
      <c r="M16" s="253"/>
    </row>
    <row r="17" spans="1:13" ht="15.95" customHeight="1">
      <c r="A17" s="220"/>
      <c r="B17" s="135"/>
      <c r="C17" s="287"/>
      <c r="D17" s="238"/>
      <c r="E17" s="238"/>
      <c r="F17" s="238"/>
      <c r="G17" s="238"/>
      <c r="H17" s="238"/>
      <c r="I17" s="238"/>
      <c r="J17" s="238"/>
      <c r="K17" s="288" t="s">
        <v>112</v>
      </c>
      <c r="L17" s="288"/>
      <c r="M17" s="288"/>
    </row>
    <row r="18" spans="1:13" ht="15.95" customHeight="1">
      <c r="A18" s="293" t="s">
        <v>114</v>
      </c>
      <c r="B18" s="294"/>
      <c r="C18" s="294"/>
      <c r="D18" s="238"/>
      <c r="E18" s="238"/>
      <c r="F18" s="238"/>
      <c r="G18" s="238"/>
      <c r="H18" s="238"/>
      <c r="I18" s="238"/>
      <c r="J18" s="296"/>
      <c r="K18" s="34"/>
      <c r="L18" s="33"/>
      <c r="M18" s="33"/>
    </row>
    <row r="19" spans="1:13" ht="15.95" customHeight="1">
      <c r="A19" s="295"/>
      <c r="B19" s="295"/>
      <c r="C19" s="295"/>
      <c r="D19" s="238"/>
      <c r="E19" s="238"/>
      <c r="F19" s="238"/>
      <c r="G19" s="238"/>
      <c r="H19" s="238"/>
      <c r="I19" s="238"/>
      <c r="J19" s="238"/>
      <c r="K19" s="292" t="s">
        <v>113</v>
      </c>
      <c r="L19" s="292"/>
      <c r="M19" s="292"/>
    </row>
    <row r="20" spans="1:13" ht="15.95" customHeight="1">
      <c r="A20" s="289"/>
      <c r="B20" s="290"/>
      <c r="C20" s="291"/>
      <c r="D20" s="238"/>
      <c r="E20" s="238"/>
      <c r="F20" s="238"/>
      <c r="G20" s="238"/>
      <c r="H20" s="238"/>
      <c r="I20" s="238"/>
      <c r="J20" s="296"/>
      <c r="K20" s="289"/>
      <c r="L20" s="290"/>
      <c r="M20" s="291"/>
    </row>
    <row r="21" spans="1:13" ht="15.95" customHeight="1">
      <c r="A21" s="297"/>
      <c r="B21" s="298"/>
      <c r="C21" s="298"/>
      <c r="D21" s="298"/>
      <c r="E21" s="298"/>
      <c r="F21" s="298"/>
      <c r="G21" s="298"/>
      <c r="H21" s="298"/>
      <c r="I21" s="298"/>
      <c r="J21" s="298"/>
      <c r="K21" s="298"/>
      <c r="L21" s="298"/>
      <c r="M21" s="298"/>
    </row>
    <row r="22" spans="1:13" ht="15.95" customHeight="1">
      <c r="A22" s="277" t="s">
        <v>49</v>
      </c>
      <c r="B22" s="220"/>
      <c r="C22" s="220"/>
      <c r="D22" s="220"/>
      <c r="E22" s="220"/>
      <c r="F22" s="220"/>
      <c r="G22" s="220"/>
      <c r="H22" s="220"/>
      <c r="I22" s="220"/>
      <c r="J22" s="220"/>
      <c r="K22" s="220"/>
      <c r="L22" s="220"/>
      <c r="M22" s="220"/>
    </row>
    <row r="23" spans="1:13" ht="15.95" customHeight="1">
      <c r="A23" s="312" t="s">
        <v>55</v>
      </c>
      <c r="B23" s="220"/>
      <c r="C23" s="220"/>
      <c r="D23" s="220"/>
      <c r="E23" s="220"/>
      <c r="F23" s="220"/>
      <c r="G23" s="220"/>
      <c r="H23" s="262" t="s">
        <v>53</v>
      </c>
      <c r="I23" s="220"/>
      <c r="J23" s="220"/>
      <c r="K23" s="220"/>
      <c r="L23" s="220"/>
      <c r="M23" s="3" t="s">
        <v>54</v>
      </c>
    </row>
    <row r="24" spans="1:13" ht="15.95" customHeight="1">
      <c r="A24" s="321">
        <f>+ZAKL_DATA!B5</f>
        <v>0</v>
      </c>
      <c r="B24" s="322"/>
      <c r="C24" s="322"/>
      <c r="D24" s="322"/>
      <c r="E24" s="322"/>
      <c r="F24" s="323"/>
      <c r="G24" s="75"/>
      <c r="H24" s="313">
        <f>+ZAKL_DATA!B4</f>
        <v>0</v>
      </c>
      <c r="I24" s="314"/>
      <c r="J24" s="314"/>
      <c r="K24" s="315"/>
      <c r="L24" s="75"/>
      <c r="M24" s="115">
        <f>+ZAKL_DATA!B7</f>
        <v>0</v>
      </c>
    </row>
    <row r="25" spans="1:13" ht="15.95" customHeight="1">
      <c r="A25" s="319" t="s">
        <v>50</v>
      </c>
      <c r="B25" s="320"/>
      <c r="C25" s="320"/>
      <c r="D25" s="320"/>
      <c r="E25" s="320"/>
      <c r="F25" s="320"/>
      <c r="G25" s="220"/>
      <c r="H25" s="320"/>
      <c r="I25" s="320"/>
      <c r="J25" s="320"/>
      <c r="K25" s="320"/>
      <c r="L25" s="220"/>
      <c r="M25" s="320"/>
    </row>
    <row r="26" spans="1:13" ht="15.95" customHeight="1">
      <c r="A26" s="220"/>
      <c r="B26" s="220"/>
      <c r="C26" s="220"/>
      <c r="D26" s="220"/>
      <c r="E26" s="220"/>
      <c r="F26" s="220"/>
      <c r="G26" s="220"/>
      <c r="H26" s="220"/>
      <c r="I26" s="220"/>
      <c r="J26" s="220"/>
      <c r="K26" s="220"/>
      <c r="L26" s="220"/>
      <c r="M26" s="220"/>
    </row>
    <row r="27" spans="1:13" ht="15.95" customHeight="1">
      <c r="A27" s="312" t="s">
        <v>56</v>
      </c>
      <c r="B27" s="263"/>
      <c r="C27" s="263"/>
      <c r="D27" s="263"/>
      <c r="E27" s="263"/>
      <c r="F27" s="263"/>
      <c r="G27" s="263"/>
      <c r="H27" s="263"/>
      <c r="I27" s="263"/>
      <c r="J27" s="263"/>
      <c r="K27" s="263"/>
      <c r="L27" s="263"/>
      <c r="M27" s="263"/>
    </row>
    <row r="28" spans="1:13" ht="15.95" customHeight="1">
      <c r="A28" s="313" t="str">
        <f>CONCATENATE(+ZAKL_DATA!D4,", ",+ZAKL_DATA!D7)</f>
        <v xml:space="preserve">, </v>
      </c>
      <c r="B28" s="314"/>
      <c r="C28" s="314"/>
      <c r="D28" s="314"/>
      <c r="E28" s="314"/>
      <c r="F28" s="314"/>
      <c r="G28" s="314"/>
      <c r="H28" s="314"/>
      <c r="I28" s="314"/>
      <c r="J28" s="314"/>
      <c r="K28" s="314"/>
      <c r="L28" s="314"/>
      <c r="M28" s="315"/>
    </row>
    <row r="29" spans="1:13" ht="8.1" customHeight="1">
      <c r="A29" s="310"/>
      <c r="B29" s="311"/>
      <c r="C29" s="311"/>
      <c r="D29" s="311"/>
      <c r="E29" s="311"/>
      <c r="F29" s="311"/>
      <c r="G29" s="311"/>
      <c r="H29" s="311"/>
      <c r="I29" s="311"/>
      <c r="J29" s="311"/>
      <c r="K29" s="311"/>
      <c r="L29" s="311"/>
      <c r="M29" s="311"/>
    </row>
    <row r="30" spans="1:13" ht="15.95" customHeight="1">
      <c r="A30" s="321"/>
      <c r="B30" s="324"/>
      <c r="C30" s="324"/>
      <c r="D30" s="324"/>
      <c r="E30" s="324"/>
      <c r="F30" s="324"/>
      <c r="G30" s="324"/>
      <c r="H30" s="325"/>
      <c r="I30" s="325"/>
      <c r="J30" s="325"/>
      <c r="K30" s="325"/>
      <c r="L30" s="325"/>
      <c r="M30" s="326"/>
    </row>
    <row r="31" spans="1:13" ht="15.95" customHeight="1">
      <c r="A31" s="277" t="s">
        <v>51</v>
      </c>
      <c r="B31" s="220"/>
      <c r="C31" s="220"/>
      <c r="D31" s="220"/>
      <c r="E31" s="220"/>
      <c r="F31" s="220"/>
      <c r="G31" s="220"/>
      <c r="H31" s="220"/>
      <c r="I31" s="220"/>
      <c r="J31" s="220"/>
      <c r="K31" s="220"/>
      <c r="L31" s="220"/>
      <c r="M31" s="220"/>
    </row>
    <row r="32" spans="1:13" ht="15.95" customHeight="1">
      <c r="A32" s="220"/>
      <c r="B32" s="220"/>
      <c r="C32" s="220"/>
      <c r="D32" s="220"/>
      <c r="E32" s="220"/>
      <c r="F32" s="220"/>
      <c r="G32" s="220"/>
      <c r="H32" s="220"/>
      <c r="I32" s="220"/>
      <c r="J32" s="220"/>
      <c r="K32" s="220"/>
      <c r="L32" s="220"/>
      <c r="M32" s="220"/>
    </row>
    <row r="33" spans="1:13" ht="15.95" customHeight="1">
      <c r="A33" s="307" t="s">
        <v>120</v>
      </c>
      <c r="B33" s="308"/>
      <c r="C33" s="308"/>
      <c r="D33" s="308"/>
      <c r="E33" s="308"/>
      <c r="F33" s="308"/>
      <c r="G33" s="308"/>
      <c r="H33" s="308"/>
      <c r="I33" s="308"/>
      <c r="J33" s="308"/>
      <c r="K33" s="308"/>
      <c r="L33" s="308"/>
      <c r="M33" s="308"/>
    </row>
    <row r="34" spans="1:13" ht="15.95" customHeight="1">
      <c r="A34" s="316" t="str">
        <f>+CONCATENATE(ZAKL_DATA!B16," ",ZAKL_DATA!B17,", ",ZAKL_DATA!B18)</f>
        <v xml:space="preserve"> , </v>
      </c>
      <c r="B34" s="317"/>
      <c r="C34" s="317"/>
      <c r="D34" s="317"/>
      <c r="E34" s="317"/>
      <c r="F34" s="317"/>
      <c r="G34" s="317"/>
      <c r="H34" s="317"/>
      <c r="I34" s="317"/>
      <c r="J34" s="317"/>
      <c r="K34" s="317"/>
      <c r="L34" s="317"/>
      <c r="M34" s="318"/>
    </row>
    <row r="35" spans="1:13" ht="15.95" customHeight="1">
      <c r="A35" s="3"/>
      <c r="B35" s="3"/>
      <c r="C35" s="3"/>
      <c r="D35" s="3"/>
      <c r="E35" s="3"/>
      <c r="F35" s="3"/>
      <c r="G35" s="3"/>
      <c r="H35" s="3"/>
      <c r="I35" s="3"/>
      <c r="J35" s="3"/>
      <c r="K35" s="3"/>
      <c r="L35" s="3"/>
      <c r="M35" s="3"/>
    </row>
    <row r="36" spans="1:13" ht="15.95" customHeight="1">
      <c r="A36" s="309" t="s">
        <v>52</v>
      </c>
      <c r="B36" s="220"/>
      <c r="C36" s="220"/>
      <c r="D36" s="220"/>
      <c r="E36" s="220"/>
      <c r="F36" s="220"/>
      <c r="G36" s="220"/>
      <c r="H36" s="220"/>
      <c r="I36" s="220"/>
      <c r="J36" s="220"/>
      <c r="K36" s="220"/>
      <c r="L36" s="220"/>
      <c r="M36" s="220"/>
    </row>
    <row r="37" spans="1:13" ht="15.95" customHeight="1">
      <c r="A37" s="240"/>
      <c r="B37" s="241"/>
      <c r="C37" s="242"/>
      <c r="D37" s="238"/>
      <c r="E37" s="238"/>
      <c r="F37" s="238"/>
      <c r="G37" s="238"/>
      <c r="H37" s="238"/>
      <c r="I37" s="238"/>
      <c r="J37" s="238"/>
      <c r="K37" s="238"/>
      <c r="L37" s="238"/>
      <c r="M37" s="238"/>
    </row>
    <row r="38" spans="1:13" ht="15.95" customHeight="1">
      <c r="A38" s="309"/>
      <c r="B38" s="220"/>
      <c r="C38" s="220"/>
      <c r="D38" s="220"/>
      <c r="E38" s="220"/>
      <c r="F38" s="220"/>
      <c r="G38" s="220"/>
      <c r="H38" s="220"/>
      <c r="I38" s="220"/>
      <c r="J38" s="220"/>
      <c r="K38" s="220"/>
      <c r="L38" s="220"/>
      <c r="M38" s="220"/>
    </row>
    <row r="39" spans="1:13" ht="15.95" customHeight="1">
      <c r="A39" s="220"/>
      <c r="B39" s="220"/>
      <c r="C39" s="220"/>
      <c r="D39" s="220"/>
      <c r="E39" s="220"/>
      <c r="F39" s="220"/>
      <c r="G39" s="220"/>
      <c r="H39" s="220"/>
      <c r="I39" s="220"/>
      <c r="J39" s="220"/>
      <c r="K39" s="220"/>
      <c r="L39" s="220"/>
      <c r="M39" s="220"/>
    </row>
    <row r="40" spans="1:13" ht="15.95" customHeight="1">
      <c r="A40" s="220"/>
      <c r="B40" s="220"/>
      <c r="C40" s="220"/>
      <c r="D40" s="220"/>
      <c r="E40" s="220"/>
      <c r="F40" s="220"/>
      <c r="G40" s="220"/>
      <c r="H40" s="220"/>
      <c r="I40" s="220"/>
      <c r="J40" s="220"/>
      <c r="K40" s="220"/>
      <c r="L40" s="220"/>
      <c r="M40" s="220"/>
    </row>
    <row r="41" spans="1:13" ht="15.95" customHeight="1">
      <c r="A41" s="220"/>
      <c r="B41" s="220"/>
      <c r="C41" s="220"/>
      <c r="D41" s="220"/>
      <c r="E41" s="220"/>
      <c r="F41" s="220"/>
      <c r="G41" s="220"/>
      <c r="H41" s="220"/>
      <c r="I41" s="220"/>
      <c r="J41" s="220"/>
      <c r="K41" s="220"/>
      <c r="L41" s="220"/>
      <c r="M41" s="220"/>
    </row>
    <row r="42" spans="1:13" ht="15.95" customHeight="1">
      <c r="A42" s="220"/>
      <c r="B42" s="220"/>
      <c r="C42" s="220"/>
      <c r="D42" s="220"/>
      <c r="E42" s="220"/>
      <c r="F42" s="220"/>
      <c r="G42" s="220"/>
      <c r="H42" s="220"/>
      <c r="I42" s="220"/>
      <c r="J42" s="220"/>
      <c r="K42" s="220"/>
      <c r="L42" s="220"/>
      <c r="M42" s="220"/>
    </row>
    <row r="43" spans="1:13" ht="15.95" customHeight="1">
      <c r="A43" s="220"/>
      <c r="B43" s="220"/>
      <c r="C43" s="220"/>
      <c r="D43" s="220"/>
      <c r="E43" s="220"/>
      <c r="F43" s="220"/>
      <c r="G43" s="220"/>
      <c r="H43" s="220"/>
      <c r="I43" s="220"/>
      <c r="J43" s="220"/>
      <c r="K43" s="220"/>
      <c r="L43" s="220"/>
      <c r="M43" s="220"/>
    </row>
    <row r="44" spans="1:13" ht="15.95" customHeight="1">
      <c r="A44" s="239"/>
      <c r="B44" s="238"/>
      <c r="C44" s="238"/>
      <c r="D44" s="238"/>
      <c r="E44" s="238"/>
      <c r="F44" s="238"/>
      <c r="G44" s="243" t="s">
        <v>21</v>
      </c>
      <c r="H44" s="238"/>
      <c r="I44" s="238"/>
      <c r="J44" s="238"/>
      <c r="K44" s="238"/>
      <c r="L44" s="238"/>
      <c r="M44" s="238"/>
    </row>
    <row r="45" spans="1:13" ht="12.75">
      <c r="A45" s="239" t="s">
        <v>535</v>
      </c>
      <c r="B45" s="238"/>
      <c r="C45" s="238"/>
      <c r="D45" s="238"/>
      <c r="E45" s="238"/>
      <c r="F45" s="238"/>
      <c r="G45" s="237" t="s">
        <v>528</v>
      </c>
      <c r="H45" s="238"/>
      <c r="I45" s="238"/>
      <c r="J45" s="238"/>
      <c r="K45" s="238"/>
      <c r="L45" s="238"/>
      <c r="M45" s="238"/>
    </row>
    <row r="46" spans="1:13" ht="12.75">
      <c r="A46" s="236" t="str">
        <f>+ZAKL_DATA!A41</f>
        <v>Formulář zpracovala ASPEKT HM, daňová, účetní a auditorská kancelář, www.danovapriznani.cz, business.center.cz</v>
      </c>
      <c r="B46" s="220"/>
      <c r="C46" s="220"/>
      <c r="D46" s="220"/>
      <c r="E46" s="220"/>
      <c r="F46" s="220"/>
      <c r="G46" s="220"/>
      <c r="H46" s="220"/>
      <c r="I46" s="220"/>
      <c r="J46" s="220"/>
      <c r="K46" s="220"/>
      <c r="L46" s="220"/>
      <c r="M46" s="220"/>
    </row>
    <row r="47" spans="1:13" ht="12.75">
      <c r="A47" s="236">
        <f>+ZAKL_DATA!A44</f>
        <v>0</v>
      </c>
      <c r="B47" s="220"/>
      <c r="C47" s="220"/>
      <c r="D47" s="220"/>
      <c r="E47" s="220"/>
      <c r="F47" s="220"/>
      <c r="G47" s="220"/>
      <c r="H47" s="220"/>
      <c r="I47" s="220"/>
      <c r="J47" s="220"/>
      <c r="K47" s="220"/>
      <c r="L47" s="220"/>
      <c r="M47" s="220"/>
    </row>
    <row r="48" spans="1:13" ht="12.75">
      <c r="A48" s="235">
        <v>1</v>
      </c>
      <c r="B48" s="235"/>
      <c r="C48" s="235"/>
      <c r="D48" s="235"/>
      <c r="E48" s="235"/>
      <c r="F48" s="235"/>
      <c r="G48" s="235"/>
      <c r="H48" s="235"/>
      <c r="I48" s="235"/>
      <c r="J48" s="235"/>
      <c r="K48" s="235"/>
      <c r="L48" s="235"/>
      <c r="M48" s="235"/>
    </row>
  </sheetData>
  <sheetProtection algorithmName="SHA-512" hashValue="+kYX2LI1anzwWr+PzC1F1euwIf9HI/iSysRxkxb/co6rpO4XlCYtUj4Tr9YR8CZ4W4NfPduEZG82jBRUh2WRKA==" saltValue="+DU99alTVUsHARxiHJTnvA==" spinCount="100000" sheet="1" objects="1" scenarios="1"/>
  <mergeCells count="63">
    <mergeCell ref="A25:M26"/>
    <mergeCell ref="A24:F24"/>
    <mergeCell ref="H24:K24"/>
    <mergeCell ref="A23:G23"/>
    <mergeCell ref="A30:M30"/>
    <mergeCell ref="H23:L23"/>
    <mergeCell ref="A33:M33"/>
    <mergeCell ref="A38:M43"/>
    <mergeCell ref="A29:M29"/>
    <mergeCell ref="A27:M27"/>
    <mergeCell ref="A28:M28"/>
    <mergeCell ref="A34:M34"/>
    <mergeCell ref="A36:M36"/>
    <mergeCell ref="A31:M32"/>
    <mergeCell ref="A8:M8"/>
    <mergeCell ref="E14:F14"/>
    <mergeCell ref="C14:D14"/>
    <mergeCell ref="A12:A17"/>
    <mergeCell ref="D12:F12"/>
    <mergeCell ref="G12:I12"/>
    <mergeCell ref="J12:M12"/>
    <mergeCell ref="J14:M14"/>
    <mergeCell ref="A22:M22"/>
    <mergeCell ref="D13:G13"/>
    <mergeCell ref="H13:L13"/>
    <mergeCell ref="C15:M15"/>
    <mergeCell ref="B16:C16"/>
    <mergeCell ref="H14:I14"/>
    <mergeCell ref="D16:M16"/>
    <mergeCell ref="C17:J17"/>
    <mergeCell ref="K17:M17"/>
    <mergeCell ref="K20:M20"/>
    <mergeCell ref="K19:M19"/>
    <mergeCell ref="A20:C20"/>
    <mergeCell ref="A18:C19"/>
    <mergeCell ref="D18:J18"/>
    <mergeCell ref="A21:M21"/>
    <mergeCell ref="D20:J20"/>
    <mergeCell ref="D19:J19"/>
    <mergeCell ref="A1:M1"/>
    <mergeCell ref="A3:C3"/>
    <mergeCell ref="F3:M7"/>
    <mergeCell ref="A5:C5"/>
    <mergeCell ref="D5:E5"/>
    <mergeCell ref="A4:E4"/>
    <mergeCell ref="D3:E3"/>
    <mergeCell ref="F2:M2"/>
    <mergeCell ref="A6:E6"/>
    <mergeCell ref="D7:E7"/>
    <mergeCell ref="A2:E2"/>
    <mergeCell ref="A7:C7"/>
    <mergeCell ref="A9:M10"/>
    <mergeCell ref="C11:M11"/>
    <mergeCell ref="A11:B11"/>
    <mergeCell ref="A48:M48"/>
    <mergeCell ref="A46:M46"/>
    <mergeCell ref="G45:M45"/>
    <mergeCell ref="A45:F45"/>
    <mergeCell ref="A37:C37"/>
    <mergeCell ref="D37:M37"/>
    <mergeCell ref="A47:M47"/>
    <mergeCell ref="A44:F44"/>
    <mergeCell ref="G44:M44"/>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outlinePr summaryBelow="0" summaryRight="0"/>
    <pageSetUpPr fitToPage="1"/>
  </sheetPr>
  <dimension ref="A1:N35"/>
  <sheetViews>
    <sheetView showOutlineSymbols="0" zoomScale="80" zoomScaleNormal="80" zoomScaleSheetLayoutView="75" workbookViewId="0" topLeftCell="A1">
      <pane xSplit="2" ySplit="6" topLeftCell="C7" activePane="bottomRight" state="frozen"/>
      <selection pane="topLeft" activeCell="F25" sqref="F25"/>
      <selection pane="bottomLeft" activeCell="F25" sqref="F25"/>
      <selection pane="topRight" activeCell="F25" sqref="F25"/>
      <selection pane="bottomRight" activeCell="C7" sqref="C7"/>
    </sheetView>
  </sheetViews>
  <sheetFormatPr defaultColWidth="9.14428571428571" defaultRowHeight="12.75"/>
  <cols>
    <col min="1" max="1" width="4.42857142857143" style="7" customWidth="1"/>
    <col min="2" max="2" width="12.7142857142857" style="7" customWidth="1"/>
    <col min="3" max="6" width="16.7142857142857" style="7" customWidth="1"/>
    <col min="7" max="14" width="16.7142857142857" style="6" customWidth="1"/>
    <col min="15" max="16384" width="9.14285714285714" style="6"/>
  </cols>
  <sheetData>
    <row r="1" spans="1:14" ht="15" customHeight="1" thickBot="1">
      <c r="A1" s="327" t="s">
        <v>132</v>
      </c>
      <c r="B1" s="328"/>
      <c r="C1" s="328"/>
      <c r="D1" s="328"/>
      <c r="E1" s="328"/>
      <c r="F1" s="328"/>
      <c r="G1" s="329"/>
      <c r="H1" s="329"/>
      <c r="I1" s="329"/>
      <c r="J1" s="329"/>
      <c r="K1" s="329"/>
      <c r="L1" s="329"/>
      <c r="M1" s="329"/>
      <c r="N1" s="329"/>
    </row>
    <row r="2" spans="1:14" ht="18" customHeight="1">
      <c r="A2" s="342" t="s">
        <v>13</v>
      </c>
      <c r="B2" s="330" t="s">
        <v>46</v>
      </c>
      <c r="C2" s="336" t="s">
        <v>45</v>
      </c>
      <c r="D2" s="337"/>
      <c r="E2" s="330" t="s">
        <v>122</v>
      </c>
      <c r="F2" s="330" t="s">
        <v>144</v>
      </c>
      <c r="G2" s="330" t="s">
        <v>144</v>
      </c>
      <c r="H2" s="330" t="s">
        <v>131</v>
      </c>
      <c r="I2" s="330" t="s">
        <v>123</v>
      </c>
      <c r="J2" s="331"/>
      <c r="K2" s="330" t="s">
        <v>144</v>
      </c>
      <c r="L2" s="330" t="s">
        <v>536</v>
      </c>
      <c r="M2" s="330" t="s">
        <v>127</v>
      </c>
      <c r="N2" s="349" t="s">
        <v>128</v>
      </c>
    </row>
    <row r="3" spans="1:14" ht="18" customHeight="1">
      <c r="A3" s="343"/>
      <c r="B3" s="334"/>
      <c r="C3" s="338"/>
      <c r="D3" s="338"/>
      <c r="E3" s="334"/>
      <c r="F3" s="339"/>
      <c r="G3" s="339"/>
      <c r="H3" s="332"/>
      <c r="I3" s="332"/>
      <c r="J3" s="332"/>
      <c r="K3" s="332"/>
      <c r="L3" s="332"/>
      <c r="M3" s="332"/>
      <c r="N3" s="350"/>
    </row>
    <row r="4" spans="1:14" ht="18" customHeight="1">
      <c r="A4" s="343"/>
      <c r="B4" s="334"/>
      <c r="C4" s="335" t="s">
        <v>130</v>
      </c>
      <c r="D4" s="333" t="s">
        <v>25</v>
      </c>
      <c r="E4" s="334"/>
      <c r="F4" s="339"/>
      <c r="G4" s="339"/>
      <c r="H4" s="332"/>
      <c r="I4" s="332"/>
      <c r="J4" s="332"/>
      <c r="K4" s="332"/>
      <c r="L4" s="332"/>
      <c r="M4" s="332"/>
      <c r="N4" s="350"/>
    </row>
    <row r="5" spans="1:14" ht="18" customHeight="1">
      <c r="A5" s="343"/>
      <c r="B5" s="334"/>
      <c r="C5" s="334"/>
      <c r="D5" s="338"/>
      <c r="E5" s="334"/>
      <c r="F5" s="339"/>
      <c r="G5" s="339"/>
      <c r="H5" s="332"/>
      <c r="I5" s="332"/>
      <c r="J5" s="332"/>
      <c r="K5" s="332"/>
      <c r="L5" s="332"/>
      <c r="M5" s="332"/>
      <c r="N5" s="350"/>
    </row>
    <row r="6" spans="1:14" ht="15" customHeight="1">
      <c r="A6" s="343"/>
      <c r="B6" s="334"/>
      <c r="C6" s="77" t="s">
        <v>23</v>
      </c>
      <c r="D6" s="77" t="s">
        <v>24</v>
      </c>
      <c r="E6" s="77" t="s">
        <v>26</v>
      </c>
      <c r="F6" s="77" t="s">
        <v>27</v>
      </c>
      <c r="G6" s="77" t="s">
        <v>28</v>
      </c>
      <c r="H6" s="77" t="s">
        <v>29</v>
      </c>
      <c r="I6" s="333" t="s">
        <v>30</v>
      </c>
      <c r="J6" s="333"/>
      <c r="K6" s="77" t="s">
        <v>31</v>
      </c>
      <c r="L6" s="77" t="s">
        <v>126</v>
      </c>
      <c r="M6" s="124" t="s">
        <v>32</v>
      </c>
      <c r="N6" s="94" t="s">
        <v>129</v>
      </c>
    </row>
    <row r="7" spans="1:14" ht="15" customHeight="1" thickBot="1">
      <c r="A7" s="344"/>
      <c r="B7" s="345"/>
      <c r="C7" s="125" t="s">
        <v>121</v>
      </c>
      <c r="D7" s="125" t="s">
        <v>121</v>
      </c>
      <c r="E7" s="125" t="s">
        <v>121</v>
      </c>
      <c r="F7" s="125" t="s">
        <v>121</v>
      </c>
      <c r="G7" s="125" t="s">
        <v>121</v>
      </c>
      <c r="H7" s="125" t="s">
        <v>121</v>
      </c>
      <c r="I7" s="125" t="s">
        <v>124</v>
      </c>
      <c r="J7" s="125" t="s">
        <v>125</v>
      </c>
      <c r="K7" s="125" t="s">
        <v>121</v>
      </c>
      <c r="L7" s="125" t="s">
        <v>121</v>
      </c>
      <c r="M7" s="125" t="s">
        <v>121</v>
      </c>
      <c r="N7" s="126" t="s">
        <v>121</v>
      </c>
    </row>
    <row r="8" spans="1:14" ht="24" customHeight="1">
      <c r="A8" s="78">
        <v>1</v>
      </c>
      <c r="B8" s="79" t="s">
        <v>0</v>
      </c>
      <c r="C8" s="80">
        <v>0</v>
      </c>
      <c r="D8" s="80">
        <f>+C8</f>
        <v>0</v>
      </c>
      <c r="E8" s="81">
        <v>0</v>
      </c>
      <c r="F8" s="85"/>
      <c r="G8" s="85"/>
      <c r="H8" s="80">
        <v>0</v>
      </c>
      <c r="I8" s="80"/>
      <c r="J8" s="80">
        <v>0</v>
      </c>
      <c r="K8" s="85"/>
      <c r="L8" s="90">
        <f>+C8-J8</f>
        <v>0</v>
      </c>
      <c r="M8" s="80">
        <v>0</v>
      </c>
      <c r="N8" s="82">
        <f>+L8+M8</f>
        <v>0</v>
      </c>
    </row>
    <row r="9" spans="1:14" ht="24" customHeight="1">
      <c r="A9" s="83"/>
      <c r="B9" s="84"/>
      <c r="C9" s="85"/>
      <c r="D9" s="85"/>
      <c r="E9" s="85"/>
      <c r="F9" s="85"/>
      <c r="G9" s="85"/>
      <c r="H9" s="85"/>
      <c r="I9" s="85"/>
      <c r="J9" s="85"/>
      <c r="K9" s="85"/>
      <c r="L9" s="85"/>
      <c r="M9" s="85"/>
      <c r="N9" s="86"/>
    </row>
    <row r="10" spans="1:14" ht="24" customHeight="1">
      <c r="A10" s="83">
        <v>2</v>
      </c>
      <c r="B10" s="84" t="s">
        <v>1</v>
      </c>
      <c r="C10" s="87">
        <v>0</v>
      </c>
      <c r="D10" s="87">
        <f>+C10</f>
        <v>0</v>
      </c>
      <c r="E10" s="88">
        <v>0</v>
      </c>
      <c r="F10" s="85"/>
      <c r="G10" s="85"/>
      <c r="H10" s="87">
        <v>0</v>
      </c>
      <c r="I10" s="87"/>
      <c r="J10" s="87">
        <v>0</v>
      </c>
      <c r="K10" s="85"/>
      <c r="L10" s="134">
        <f>+C10-J10</f>
        <v>0</v>
      </c>
      <c r="M10" s="87">
        <v>0</v>
      </c>
      <c r="N10" s="89">
        <f>+M10+L10</f>
        <v>0</v>
      </c>
    </row>
    <row r="11" spans="1:14" ht="24" customHeight="1">
      <c r="A11" s="83"/>
      <c r="B11" s="84"/>
      <c r="C11" s="85"/>
      <c r="D11" s="85"/>
      <c r="E11" s="85"/>
      <c r="F11" s="85"/>
      <c r="G11" s="85"/>
      <c r="H11" s="85"/>
      <c r="I11" s="85"/>
      <c r="J11" s="85"/>
      <c r="K11" s="85"/>
      <c r="L11" s="85"/>
      <c r="M11" s="85"/>
      <c r="N11" s="86"/>
    </row>
    <row r="12" spans="1:14" ht="24" customHeight="1">
      <c r="A12" s="83">
        <v>3</v>
      </c>
      <c r="B12" s="84" t="s">
        <v>2</v>
      </c>
      <c r="C12" s="87">
        <v>0</v>
      </c>
      <c r="D12" s="87">
        <f>+C12</f>
        <v>0</v>
      </c>
      <c r="E12" s="88">
        <v>0</v>
      </c>
      <c r="F12" s="85"/>
      <c r="G12" s="85"/>
      <c r="H12" s="87">
        <v>0</v>
      </c>
      <c r="I12" s="87"/>
      <c r="J12" s="87">
        <v>0</v>
      </c>
      <c r="K12" s="85"/>
      <c r="L12" s="134">
        <f>+C12-J12</f>
        <v>0</v>
      </c>
      <c r="M12" s="87">
        <v>0</v>
      </c>
      <c r="N12" s="89">
        <f>+M12+L12</f>
        <v>0</v>
      </c>
    </row>
    <row r="13" spans="1:14" ht="24" customHeight="1">
      <c r="A13" s="83"/>
      <c r="B13" s="84"/>
      <c r="C13" s="85"/>
      <c r="D13" s="85"/>
      <c r="E13" s="85"/>
      <c r="F13" s="85"/>
      <c r="G13" s="85"/>
      <c r="H13" s="85"/>
      <c r="I13" s="85"/>
      <c r="J13" s="85"/>
      <c r="K13" s="85"/>
      <c r="L13" s="85"/>
      <c r="M13" s="85"/>
      <c r="N13" s="86"/>
    </row>
    <row r="14" spans="1:14" ht="24" customHeight="1">
      <c r="A14" s="83">
        <v>4</v>
      </c>
      <c r="B14" s="84" t="s">
        <v>3</v>
      </c>
      <c r="C14" s="87">
        <v>0</v>
      </c>
      <c r="D14" s="87">
        <f>+C14</f>
        <v>0</v>
      </c>
      <c r="E14" s="88">
        <v>0</v>
      </c>
      <c r="F14" s="85"/>
      <c r="G14" s="85"/>
      <c r="H14" s="87">
        <v>0</v>
      </c>
      <c r="I14" s="87"/>
      <c r="J14" s="87">
        <v>0</v>
      </c>
      <c r="K14" s="85"/>
      <c r="L14" s="134">
        <f>+C14-J14</f>
        <v>0</v>
      </c>
      <c r="M14" s="87">
        <v>0</v>
      </c>
      <c r="N14" s="89">
        <f>+M14+L14</f>
        <v>0</v>
      </c>
    </row>
    <row r="15" spans="1:14" ht="24" customHeight="1">
      <c r="A15" s="83"/>
      <c r="B15" s="84"/>
      <c r="C15" s="85"/>
      <c r="D15" s="85"/>
      <c r="E15" s="85"/>
      <c r="F15" s="85"/>
      <c r="G15" s="85"/>
      <c r="H15" s="85"/>
      <c r="I15" s="85"/>
      <c r="J15" s="85"/>
      <c r="K15" s="85"/>
      <c r="L15" s="85"/>
      <c r="M15" s="85"/>
      <c r="N15" s="86"/>
    </row>
    <row r="16" spans="1:14" ht="24" customHeight="1">
      <c r="A16" s="83">
        <v>5</v>
      </c>
      <c r="B16" s="84" t="s">
        <v>4</v>
      </c>
      <c r="C16" s="87">
        <v>0</v>
      </c>
      <c r="D16" s="87">
        <f>+C16</f>
        <v>0</v>
      </c>
      <c r="E16" s="88">
        <v>0</v>
      </c>
      <c r="F16" s="85"/>
      <c r="G16" s="85"/>
      <c r="H16" s="87">
        <v>0</v>
      </c>
      <c r="I16" s="87"/>
      <c r="J16" s="87">
        <v>0</v>
      </c>
      <c r="K16" s="85"/>
      <c r="L16" s="134">
        <f>+C16-J16</f>
        <v>0</v>
      </c>
      <c r="M16" s="87">
        <v>0</v>
      </c>
      <c r="N16" s="89">
        <f>+M16+L16</f>
        <v>0</v>
      </c>
    </row>
    <row r="17" spans="1:14" ht="24" customHeight="1">
      <c r="A17" s="83"/>
      <c r="B17" s="84"/>
      <c r="C17" s="85"/>
      <c r="D17" s="85"/>
      <c r="E17" s="85"/>
      <c r="F17" s="85"/>
      <c r="G17" s="85"/>
      <c r="H17" s="85"/>
      <c r="I17" s="85"/>
      <c r="J17" s="85"/>
      <c r="K17" s="85"/>
      <c r="L17" s="85"/>
      <c r="M17" s="85"/>
      <c r="N17" s="86"/>
    </row>
    <row r="18" spans="1:14" ht="24" customHeight="1">
      <c r="A18" s="83">
        <v>6</v>
      </c>
      <c r="B18" s="84" t="s">
        <v>5</v>
      </c>
      <c r="C18" s="87">
        <v>0</v>
      </c>
      <c r="D18" s="87">
        <f>+C18</f>
        <v>0</v>
      </c>
      <c r="E18" s="88">
        <v>0</v>
      </c>
      <c r="F18" s="85"/>
      <c r="G18" s="85"/>
      <c r="H18" s="87">
        <v>0</v>
      </c>
      <c r="I18" s="87"/>
      <c r="J18" s="87">
        <v>0</v>
      </c>
      <c r="K18" s="85"/>
      <c r="L18" s="134">
        <f>+C18-J18</f>
        <v>0</v>
      </c>
      <c r="M18" s="87">
        <v>0</v>
      </c>
      <c r="N18" s="89">
        <f>+M18+L18</f>
        <v>0</v>
      </c>
    </row>
    <row r="19" spans="1:14" ht="24" customHeight="1">
      <c r="A19" s="83"/>
      <c r="B19" s="84"/>
      <c r="C19" s="85"/>
      <c r="D19" s="85"/>
      <c r="E19" s="85"/>
      <c r="F19" s="85"/>
      <c r="G19" s="85"/>
      <c r="H19" s="85"/>
      <c r="I19" s="85"/>
      <c r="J19" s="85"/>
      <c r="K19" s="85"/>
      <c r="L19" s="85"/>
      <c r="M19" s="85"/>
      <c r="N19" s="86"/>
    </row>
    <row r="20" spans="1:14" ht="24" customHeight="1">
      <c r="A20" s="83">
        <v>7</v>
      </c>
      <c r="B20" s="84" t="s">
        <v>6</v>
      </c>
      <c r="C20" s="87">
        <v>0</v>
      </c>
      <c r="D20" s="87">
        <f>+C20</f>
        <v>0</v>
      </c>
      <c r="E20" s="88">
        <v>0</v>
      </c>
      <c r="F20" s="85"/>
      <c r="G20" s="85"/>
      <c r="H20" s="87">
        <v>0</v>
      </c>
      <c r="I20" s="87"/>
      <c r="J20" s="87">
        <v>0</v>
      </c>
      <c r="K20" s="85"/>
      <c r="L20" s="134">
        <f>+C20-J20</f>
        <v>0</v>
      </c>
      <c r="M20" s="87">
        <v>0</v>
      </c>
      <c r="N20" s="89">
        <f>+M20+L20</f>
        <v>0</v>
      </c>
    </row>
    <row r="21" spans="1:14" ht="24" customHeight="1">
      <c r="A21" s="83"/>
      <c r="B21" s="84"/>
      <c r="C21" s="85"/>
      <c r="D21" s="85"/>
      <c r="E21" s="85"/>
      <c r="F21" s="85"/>
      <c r="G21" s="85"/>
      <c r="H21" s="85"/>
      <c r="I21" s="85"/>
      <c r="J21" s="85"/>
      <c r="K21" s="85"/>
      <c r="L21" s="85"/>
      <c r="M21" s="85"/>
      <c r="N21" s="86"/>
    </row>
    <row r="22" spans="1:14" ht="24" customHeight="1">
      <c r="A22" s="83">
        <v>8</v>
      </c>
      <c r="B22" s="84" t="s">
        <v>7</v>
      </c>
      <c r="C22" s="87">
        <v>0</v>
      </c>
      <c r="D22" s="87">
        <f>+C22</f>
        <v>0</v>
      </c>
      <c r="E22" s="88">
        <v>0</v>
      </c>
      <c r="F22" s="85"/>
      <c r="G22" s="85"/>
      <c r="H22" s="87">
        <v>0</v>
      </c>
      <c r="I22" s="87"/>
      <c r="J22" s="87">
        <v>0</v>
      </c>
      <c r="K22" s="85"/>
      <c r="L22" s="134">
        <f>+C22-J22</f>
        <v>0</v>
      </c>
      <c r="M22" s="87">
        <v>0</v>
      </c>
      <c r="N22" s="89">
        <f>+M22+L22</f>
        <v>0</v>
      </c>
    </row>
    <row r="23" spans="1:14" ht="24" customHeight="1">
      <c r="A23" s="83"/>
      <c r="B23" s="84"/>
      <c r="C23" s="85"/>
      <c r="D23" s="85"/>
      <c r="E23" s="85"/>
      <c r="F23" s="85"/>
      <c r="G23" s="85"/>
      <c r="H23" s="85"/>
      <c r="I23" s="85"/>
      <c r="J23" s="85"/>
      <c r="K23" s="85"/>
      <c r="L23" s="85"/>
      <c r="M23" s="85"/>
      <c r="N23" s="86"/>
    </row>
    <row r="24" spans="1:14" ht="24" customHeight="1">
      <c r="A24" s="83">
        <v>9</v>
      </c>
      <c r="B24" s="84" t="s">
        <v>8</v>
      </c>
      <c r="C24" s="87">
        <v>0</v>
      </c>
      <c r="D24" s="87">
        <f>+C24</f>
        <v>0</v>
      </c>
      <c r="E24" s="88">
        <v>0</v>
      </c>
      <c r="F24" s="85"/>
      <c r="G24" s="85"/>
      <c r="H24" s="87">
        <v>0</v>
      </c>
      <c r="I24" s="87"/>
      <c r="J24" s="87">
        <v>0</v>
      </c>
      <c r="K24" s="85"/>
      <c r="L24" s="134">
        <f>+C24-J24</f>
        <v>0</v>
      </c>
      <c r="M24" s="87">
        <v>0</v>
      </c>
      <c r="N24" s="89">
        <f>+M24+L24</f>
        <v>0</v>
      </c>
    </row>
    <row r="25" spans="1:14" ht="24" customHeight="1">
      <c r="A25" s="83"/>
      <c r="B25" s="84"/>
      <c r="C25" s="85"/>
      <c r="D25" s="85"/>
      <c r="E25" s="85"/>
      <c r="F25" s="85"/>
      <c r="G25" s="85"/>
      <c r="H25" s="85"/>
      <c r="I25" s="85"/>
      <c r="J25" s="85"/>
      <c r="K25" s="85"/>
      <c r="L25" s="85"/>
      <c r="M25" s="85"/>
      <c r="N25" s="86"/>
    </row>
    <row r="26" spans="1:14" ht="24" customHeight="1">
      <c r="A26" s="83">
        <v>10</v>
      </c>
      <c r="B26" s="84" t="s">
        <v>9</v>
      </c>
      <c r="C26" s="87">
        <v>0</v>
      </c>
      <c r="D26" s="87">
        <f>+C26</f>
        <v>0</v>
      </c>
      <c r="E26" s="88">
        <v>0</v>
      </c>
      <c r="F26" s="85"/>
      <c r="G26" s="85"/>
      <c r="H26" s="87">
        <v>0</v>
      </c>
      <c r="I26" s="87"/>
      <c r="J26" s="87">
        <v>0</v>
      </c>
      <c r="K26" s="85"/>
      <c r="L26" s="134">
        <f>+C26-J26</f>
        <v>0</v>
      </c>
      <c r="M26" s="87">
        <v>0</v>
      </c>
      <c r="N26" s="89">
        <f>+M26+L26</f>
        <v>0</v>
      </c>
    </row>
    <row r="27" spans="1:14" ht="24" customHeight="1">
      <c r="A27" s="83"/>
      <c r="B27" s="84"/>
      <c r="C27" s="85"/>
      <c r="D27" s="85"/>
      <c r="E27" s="85"/>
      <c r="F27" s="85"/>
      <c r="G27" s="85"/>
      <c r="H27" s="85"/>
      <c r="I27" s="85"/>
      <c r="J27" s="85"/>
      <c r="K27" s="85"/>
      <c r="L27" s="85"/>
      <c r="M27" s="85"/>
      <c r="N27" s="86"/>
    </row>
    <row r="28" spans="1:14" ht="24" customHeight="1">
      <c r="A28" s="83">
        <v>11</v>
      </c>
      <c r="B28" s="84" t="s">
        <v>10</v>
      </c>
      <c r="C28" s="87">
        <v>0</v>
      </c>
      <c r="D28" s="87">
        <f>+C28</f>
        <v>0</v>
      </c>
      <c r="E28" s="88">
        <v>0</v>
      </c>
      <c r="F28" s="85"/>
      <c r="G28" s="85"/>
      <c r="H28" s="87">
        <v>0</v>
      </c>
      <c r="I28" s="87"/>
      <c r="J28" s="87">
        <v>0</v>
      </c>
      <c r="K28" s="85"/>
      <c r="L28" s="134">
        <f>+C28-J28</f>
        <v>0</v>
      </c>
      <c r="M28" s="87">
        <v>0</v>
      </c>
      <c r="N28" s="89">
        <f>+M28+L28</f>
        <v>0</v>
      </c>
    </row>
    <row r="29" spans="1:14" ht="24" customHeight="1">
      <c r="A29" s="83"/>
      <c r="B29" s="84"/>
      <c r="C29" s="85"/>
      <c r="D29" s="85"/>
      <c r="E29" s="85"/>
      <c r="F29" s="85"/>
      <c r="G29" s="85"/>
      <c r="H29" s="85"/>
      <c r="I29" s="85"/>
      <c r="J29" s="85"/>
      <c r="K29" s="85"/>
      <c r="L29" s="85"/>
      <c r="M29" s="85"/>
      <c r="N29" s="86"/>
    </row>
    <row r="30" spans="1:14" ht="24" customHeight="1">
      <c r="A30" s="83">
        <v>12</v>
      </c>
      <c r="B30" s="84" t="s">
        <v>11</v>
      </c>
      <c r="C30" s="87">
        <v>0</v>
      </c>
      <c r="D30" s="87">
        <f>+C30</f>
        <v>0</v>
      </c>
      <c r="E30" s="88">
        <v>0</v>
      </c>
      <c r="F30" s="85"/>
      <c r="G30" s="85"/>
      <c r="H30" s="87">
        <v>0</v>
      </c>
      <c r="I30" s="87"/>
      <c r="J30" s="87">
        <v>0</v>
      </c>
      <c r="K30" s="85"/>
      <c r="L30" s="134">
        <f>+C30-J30</f>
        <v>0</v>
      </c>
      <c r="M30" s="87">
        <v>0</v>
      </c>
      <c r="N30" s="89">
        <f>+M30+L30</f>
        <v>0</v>
      </c>
    </row>
    <row r="31" spans="1:14" ht="24" customHeight="1" thickBot="1">
      <c r="A31" s="127"/>
      <c r="B31" s="128"/>
      <c r="C31" s="95"/>
      <c r="D31" s="95"/>
      <c r="E31" s="95"/>
      <c r="F31" s="95"/>
      <c r="G31" s="95"/>
      <c r="H31" s="95"/>
      <c r="I31" s="95"/>
      <c r="J31" s="95"/>
      <c r="K31" s="95"/>
      <c r="L31" s="95"/>
      <c r="M31" s="95"/>
      <c r="N31" s="96"/>
    </row>
    <row r="32" spans="1:14" ht="24" customHeight="1">
      <c r="A32" s="78">
        <v>13</v>
      </c>
      <c r="B32" s="79" t="s">
        <v>12</v>
      </c>
      <c r="C32" s="90">
        <f t="shared" si="0" ref="C32:E32">IF(SUM(C8:C31)&gt;150000,T("LIMIT"),SUM(C8:C31))</f>
        <v>0</v>
      </c>
      <c r="D32" s="90">
        <f t="shared" si="0"/>
        <v>0</v>
      </c>
      <c r="E32" s="90">
        <f t="shared" si="0"/>
        <v>0</v>
      </c>
      <c r="F32" s="85"/>
      <c r="G32" s="85"/>
      <c r="H32" s="90">
        <f t="shared" si="1" ref="H32">IF(SUM(H8:H31)&gt;150000,T("LIMIT"),SUM(H8:H31))</f>
        <v>0</v>
      </c>
      <c r="I32" s="90"/>
      <c r="J32" s="90">
        <f>IF(SUM(J8:J31)&gt;150000,T("LIMIT"),SUM(J8:J31))</f>
        <v>0</v>
      </c>
      <c r="K32" s="85"/>
      <c r="L32" s="90">
        <f>IF(SUM(L8:L31)&gt;150000,T("LIMIT"),SUM(L8:L31))</f>
        <v>0</v>
      </c>
      <c r="M32" s="90">
        <f>IF(SUM(M8:M31)&gt;150000,T("LIMIT"),SUM(M8:M31))</f>
        <v>0</v>
      </c>
      <c r="N32" s="91">
        <f>IF(SUM(N8:N31)&gt;150000,T("LIMIT"),SUM(N8:N31))</f>
        <v>0</v>
      </c>
    </row>
    <row r="33" spans="1:14" ht="24" customHeight="1" thickBot="1">
      <c r="A33" s="92"/>
      <c r="B33" s="93"/>
      <c r="C33" s="93"/>
      <c r="D33" s="93"/>
      <c r="E33" s="93"/>
      <c r="F33" s="93"/>
      <c r="G33" s="97"/>
      <c r="H33" s="97"/>
      <c r="I33" s="97"/>
      <c r="J33" s="97"/>
      <c r="K33" s="97"/>
      <c r="L33" s="97"/>
      <c r="M33" s="97"/>
      <c r="N33" s="98"/>
    </row>
    <row r="34" spans="1:14" ht="12" customHeight="1">
      <c r="A34" s="346" t="s">
        <v>537</v>
      </c>
      <c r="B34" s="347"/>
      <c r="C34" s="347"/>
      <c r="D34" s="347"/>
      <c r="E34" s="347"/>
      <c r="F34" s="347"/>
      <c r="G34" s="348"/>
      <c r="H34" s="348"/>
      <c r="I34" s="348"/>
      <c r="J34" s="348"/>
      <c r="K34" s="348"/>
      <c r="L34" s="348"/>
      <c r="M34" s="348"/>
      <c r="N34" s="348"/>
    </row>
    <row r="35" spans="1:14" ht="12.75">
      <c r="A35" s="340">
        <v>2</v>
      </c>
      <c r="B35" s="341"/>
      <c r="C35" s="341"/>
      <c r="D35" s="341"/>
      <c r="E35" s="341"/>
      <c r="F35" s="341"/>
      <c r="G35" s="222"/>
      <c r="H35" s="222"/>
      <c r="I35" s="222"/>
      <c r="J35" s="222"/>
      <c r="K35" s="222"/>
      <c r="L35" s="222"/>
      <c r="M35" s="222"/>
      <c r="N35" s="222"/>
    </row>
  </sheetData>
  <sheetProtection algorithmName="SHA-512" hashValue="K3OM2m4QA05fpMee77H7/LRgx5PixFSPk72rP42jfhovS0RauyjtwKOfj2uJq6AIvPGpvxDDCtIT5Gfd/sYd+g==" saltValue="MTmjMigsspZFpvuLsceLLA==" spinCount="100000" sheet="1" objects="1" scenarios="1"/>
  <mergeCells count="19">
    <mergeCell ref="A35:N35"/>
    <mergeCell ref="A2:A7"/>
    <mergeCell ref="B2:B7"/>
    <mergeCell ref="A34:F34"/>
    <mergeCell ref="G34:N34"/>
    <mergeCell ref="H2:H5"/>
    <mergeCell ref="K2:K5"/>
    <mergeCell ref="L2:L5"/>
    <mergeCell ref="N2:N5"/>
    <mergeCell ref="A1:N1"/>
    <mergeCell ref="I2:J5"/>
    <mergeCell ref="I6:J6"/>
    <mergeCell ref="M2:M5"/>
    <mergeCell ref="E2:E5"/>
    <mergeCell ref="C4:C5"/>
    <mergeCell ref="C2:D3"/>
    <mergeCell ref="F2:F5"/>
    <mergeCell ref="D4:D5"/>
    <mergeCell ref="G2:G5"/>
  </mergeCells>
  <printOptions horizontalCentered="1" verticalCentered="1"/>
  <pageMargins left="0.196850393700787" right="0.196850393700787" top="0.433070866141732" bottom="0.433070866141732" header="0.31496062992126" footer="0.31496062992126"/>
  <pageSetup horizontalDpi="300" verticalDpi="300" orientation="landscape" paperSize="9" scale="6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CC"/>
    <outlinePr summaryBelow="0" summaryRight="0"/>
    <pageSetUpPr fitToPage="1"/>
  </sheetPr>
  <dimension ref="A1:J43"/>
  <sheetViews>
    <sheetView showZeros="0" showOutlineSymbols="0" workbookViewId="0" topLeftCell="A1">
      <selection pane="topLeft" activeCell="A2" sqref="A2:A4"/>
    </sheetView>
  </sheetViews>
  <sheetFormatPr defaultColWidth="9.14428571428571" defaultRowHeight="12.75"/>
  <cols>
    <col min="1" max="1" width="7.57142857142857" style="5" customWidth="1"/>
    <col min="2" max="4" width="10.7142857142857" style="5" customWidth="1"/>
    <col min="5" max="5" width="10.7142857142857" style="1" customWidth="1"/>
    <col min="6" max="6" width="10.7142857142857" style="5" customWidth="1"/>
    <col min="7" max="8" width="21.7142857142857" style="5" customWidth="1"/>
    <col min="9" max="16384" width="9.14285714285714" style="4"/>
  </cols>
  <sheetData>
    <row r="1" spans="1:8" ht="13.5" thickBot="1">
      <c r="A1" s="357" t="s">
        <v>133</v>
      </c>
      <c r="B1" s="329"/>
      <c r="C1" s="329"/>
      <c r="D1" s="329"/>
      <c r="E1" s="329"/>
      <c r="F1" s="329"/>
      <c r="G1" s="329"/>
      <c r="H1" s="329"/>
    </row>
    <row r="2" spans="1:8" ht="15" customHeight="1">
      <c r="A2" s="358"/>
      <c r="B2" s="361"/>
      <c r="C2" s="362"/>
      <c r="D2" s="362"/>
      <c r="E2" s="362"/>
      <c r="F2" s="363"/>
      <c r="G2" s="370" t="s">
        <v>134</v>
      </c>
      <c r="H2" s="373" t="s">
        <v>135</v>
      </c>
    </row>
    <row r="3" spans="1:8" ht="15" customHeight="1">
      <c r="A3" s="359"/>
      <c r="B3" s="364"/>
      <c r="C3" s="365"/>
      <c r="D3" s="365"/>
      <c r="E3" s="365"/>
      <c r="F3" s="366"/>
      <c r="G3" s="371"/>
      <c r="H3" s="374"/>
    </row>
    <row r="4" spans="1:8" ht="15" customHeight="1" thickBot="1">
      <c r="A4" s="360"/>
      <c r="B4" s="367"/>
      <c r="C4" s="368"/>
      <c r="D4" s="368"/>
      <c r="E4" s="368"/>
      <c r="F4" s="369"/>
      <c r="G4" s="372"/>
      <c r="H4" s="375"/>
    </row>
    <row r="5" spans="1:8" ht="36" customHeight="1">
      <c r="A5" s="14" t="s">
        <v>103</v>
      </c>
      <c r="B5" s="354" t="s">
        <v>538</v>
      </c>
      <c r="C5" s="355"/>
      <c r="D5" s="355"/>
      <c r="E5" s="355"/>
      <c r="F5" s="356"/>
      <c r="G5" s="29">
        <f>+'2strana'!C32</f>
        <v>0</v>
      </c>
      <c r="H5" s="9"/>
    </row>
    <row r="6" spans="1:8" ht="36" customHeight="1">
      <c r="A6" s="15" t="s">
        <v>104</v>
      </c>
      <c r="B6" s="351" t="s">
        <v>144</v>
      </c>
      <c r="C6" s="352"/>
      <c r="D6" s="352"/>
      <c r="E6" s="352"/>
      <c r="F6" s="353"/>
      <c r="G6" s="136"/>
      <c r="H6" s="16"/>
    </row>
    <row r="7" spans="1:8" ht="36" customHeight="1">
      <c r="A7" s="15" t="s">
        <v>105</v>
      </c>
      <c r="B7" s="351" t="s">
        <v>144</v>
      </c>
      <c r="C7" s="352"/>
      <c r="D7" s="352"/>
      <c r="E7" s="352"/>
      <c r="F7" s="353"/>
      <c r="G7" s="136"/>
      <c r="H7" s="16"/>
    </row>
    <row r="8" spans="1:8" ht="36" customHeight="1">
      <c r="A8" s="15" t="s">
        <v>136</v>
      </c>
      <c r="B8" s="351" t="s">
        <v>539</v>
      </c>
      <c r="C8" s="352"/>
      <c r="D8" s="352"/>
      <c r="E8" s="352"/>
      <c r="F8" s="353"/>
      <c r="G8" s="30">
        <f>+'2strana'!N32</f>
        <v>0</v>
      </c>
      <c r="H8" s="16"/>
    </row>
    <row r="9" spans="1:8" ht="18" customHeight="1">
      <c r="A9" s="387" t="s">
        <v>137</v>
      </c>
      <c r="B9" s="385" t="s">
        <v>145</v>
      </c>
      <c r="C9" s="239"/>
      <c r="D9" s="239"/>
      <c r="E9" s="239"/>
      <c r="F9" s="386"/>
      <c r="G9" s="376">
        <f>+G8-G5</f>
        <v>0</v>
      </c>
      <c r="H9" s="9"/>
    </row>
    <row r="10" spans="1:8" ht="18" customHeight="1" thickBot="1">
      <c r="A10" s="360"/>
      <c r="B10" s="378" t="s">
        <v>540</v>
      </c>
      <c r="C10" s="379"/>
      <c r="D10" s="379"/>
      <c r="E10" s="379"/>
      <c r="F10" s="380"/>
      <c r="G10" s="377"/>
      <c r="H10" s="10"/>
    </row>
    <row r="11" spans="1:8" ht="15" customHeight="1">
      <c r="A11" s="388"/>
      <c r="B11" s="389"/>
      <c r="C11" s="389"/>
      <c r="D11" s="389"/>
      <c r="E11" s="389"/>
      <c r="F11" s="389"/>
      <c r="G11" s="389"/>
      <c r="H11" s="389"/>
    </row>
    <row r="12" spans="1:8" ht="15" customHeight="1" thickBot="1">
      <c r="A12" s="239" t="s">
        <v>33</v>
      </c>
      <c r="B12" s="220"/>
      <c r="C12" s="220"/>
      <c r="D12" s="220"/>
      <c r="E12" s="220"/>
      <c r="F12" s="220"/>
      <c r="G12" s="220"/>
      <c r="H12" s="220"/>
    </row>
    <row r="13" spans="1:8" ht="15" customHeight="1" thickBot="1">
      <c r="A13" s="8"/>
      <c r="B13" s="384"/>
      <c r="C13" s="220"/>
      <c r="D13" s="220"/>
      <c r="E13" s="220"/>
      <c r="F13" s="220"/>
      <c r="G13" s="220"/>
      <c r="H13" s="220"/>
    </row>
    <row r="14" spans="1:8" ht="24" customHeight="1">
      <c r="A14" s="381" t="s">
        <v>541</v>
      </c>
      <c r="B14" s="381"/>
      <c r="C14" s="381"/>
      <c r="D14" s="381"/>
      <c r="E14" s="381"/>
      <c r="F14" s="381"/>
      <c r="G14" s="381"/>
      <c r="H14" s="381"/>
    </row>
    <row r="15" spans="1:8" ht="18" customHeight="1">
      <c r="A15" s="382" t="s">
        <v>151</v>
      </c>
      <c r="B15" s="383"/>
      <c r="C15" s="383"/>
      <c r="D15" s="383"/>
      <c r="E15" s="383"/>
      <c r="F15" s="383"/>
      <c r="G15" s="383"/>
      <c r="H15" s="383"/>
    </row>
    <row r="16" spans="1:8" ht="18" customHeight="1">
      <c r="A16" s="397" t="str">
        <f>+CONCATENATE(ZAKL_DATA!D30," ",+ZAKL_DATA!D31," ",ZAKL_DATA!D32)</f>
        <v xml:space="preserve">  </v>
      </c>
      <c r="B16" s="395"/>
      <c r="C16" s="395"/>
      <c r="D16" s="395"/>
      <c r="E16" s="395"/>
      <c r="F16" s="395"/>
      <c r="G16" s="395"/>
      <c r="H16" s="396"/>
    </row>
    <row r="17" spans="1:8" ht="18" customHeight="1">
      <c r="A17" s="431" t="s">
        <v>529</v>
      </c>
      <c r="B17" s="432"/>
      <c r="C17" s="432"/>
      <c r="D17" s="320"/>
      <c r="E17" s="320"/>
      <c r="F17" s="320"/>
      <c r="G17" s="320"/>
      <c r="H17" s="320"/>
    </row>
    <row r="18" spans="1:8" ht="18" customHeight="1">
      <c r="A18" s="394">
        <f>+ZAKL_DATA!D33</f>
        <v>0</v>
      </c>
      <c r="B18" s="395"/>
      <c r="C18" s="396"/>
      <c r="D18" s="433"/>
      <c r="E18" s="238"/>
      <c r="F18" s="238"/>
      <c r="G18" s="238"/>
      <c r="H18" s="238"/>
    </row>
    <row r="19" spans="1:8" ht="18" customHeight="1">
      <c r="A19" s="382" t="s">
        <v>530</v>
      </c>
      <c r="B19" s="383"/>
      <c r="C19" s="383"/>
      <c r="D19" s="383"/>
      <c r="E19" s="383"/>
      <c r="F19" s="383"/>
      <c r="G19" s="383"/>
      <c r="H19" s="383"/>
    </row>
    <row r="20" spans="1:8" ht="18" customHeight="1">
      <c r="A20" s="397">
        <f>+ZAKL_DATA!D35</f>
        <v>0</v>
      </c>
      <c r="B20" s="395"/>
      <c r="C20" s="395"/>
      <c r="D20" s="395"/>
      <c r="E20" s="395"/>
      <c r="F20" s="395"/>
      <c r="G20" s="395"/>
      <c r="H20" s="396"/>
    </row>
    <row r="21" spans="1:8" ht="26.1" customHeight="1">
      <c r="A21" s="398"/>
      <c r="B21" s="399"/>
      <c r="C21" s="399"/>
      <c r="D21" s="399"/>
      <c r="E21" s="399"/>
      <c r="F21" s="399"/>
      <c r="G21" s="399"/>
      <c r="H21" s="399"/>
    </row>
    <row r="22" spans="1:8" ht="26.1" customHeight="1" thickBot="1">
      <c r="A22" s="425"/>
      <c r="B22" s="425"/>
      <c r="C22" s="425"/>
      <c r="D22" s="425"/>
      <c r="E22" s="425"/>
      <c r="F22" s="425"/>
      <c r="G22" s="425"/>
      <c r="H22" s="425"/>
    </row>
    <row r="23" spans="1:8" ht="18" customHeight="1">
      <c r="A23" s="408" t="s">
        <v>542</v>
      </c>
      <c r="B23" s="409"/>
      <c r="C23" s="410"/>
      <c r="D23" s="410"/>
      <c r="E23" s="426" t="s">
        <v>543</v>
      </c>
      <c r="F23" s="410"/>
      <c r="G23" s="410"/>
      <c r="H23" s="427"/>
    </row>
    <row r="24" spans="1:10" ht="18" customHeight="1">
      <c r="A24" s="411"/>
      <c r="B24" s="412"/>
      <c r="C24" s="412"/>
      <c r="D24" s="413"/>
      <c r="E24" s="122"/>
      <c r="F24" s="424"/>
      <c r="G24" s="403"/>
      <c r="H24" s="404"/>
      <c r="I24" s="99"/>
      <c r="J24" s="99"/>
    </row>
    <row r="25" spans="1:10" ht="15" customHeight="1">
      <c r="A25" s="418" t="s">
        <v>99</v>
      </c>
      <c r="B25" s="419"/>
      <c r="C25" s="419"/>
      <c r="D25" s="419"/>
      <c r="E25" s="419"/>
      <c r="F25" s="419"/>
      <c r="G25" s="419"/>
      <c r="H25" s="420"/>
      <c r="I25" s="101"/>
      <c r="J25" s="101"/>
    </row>
    <row r="26" spans="1:8" ht="18" customHeight="1">
      <c r="A26" s="400" t="str">
        <f>+CONCATENATE(ZAKL_DATA!D20," ",ZAKL_DATA!D21," ",ZAKL_DATA!D22)</f>
        <v xml:space="preserve">  </v>
      </c>
      <c r="B26" s="247"/>
      <c r="C26" s="247"/>
      <c r="D26" s="247"/>
      <c r="E26" s="247"/>
      <c r="F26" s="247"/>
      <c r="G26" s="247"/>
      <c r="H26" s="401"/>
    </row>
    <row r="27" spans="1:10" ht="15" customHeight="1">
      <c r="A27" s="434" t="s">
        <v>106</v>
      </c>
      <c r="B27" s="435"/>
      <c r="C27" s="435"/>
      <c r="D27" s="435"/>
      <c r="E27" s="435"/>
      <c r="F27" s="435"/>
      <c r="G27" s="435"/>
      <c r="H27" s="436"/>
      <c r="I27" s="101"/>
      <c r="J27" s="101"/>
    </row>
    <row r="28" spans="1:8" ht="18" customHeight="1">
      <c r="A28" s="405"/>
      <c r="B28" s="406"/>
      <c r="C28" s="406"/>
      <c r="D28" s="406"/>
      <c r="E28" s="406"/>
      <c r="F28" s="406"/>
      <c r="G28" s="406"/>
      <c r="H28" s="407"/>
    </row>
    <row r="29" spans="1:10" ht="15" customHeight="1">
      <c r="A29" s="437" t="s">
        <v>544</v>
      </c>
      <c r="B29" s="438"/>
      <c r="C29" s="438"/>
      <c r="D29" s="438"/>
      <c r="E29" s="438"/>
      <c r="F29" s="438"/>
      <c r="G29" s="438"/>
      <c r="H29" s="439"/>
      <c r="I29" s="102"/>
      <c r="J29" s="102"/>
    </row>
    <row r="30" spans="1:10" ht="15" customHeight="1">
      <c r="A30" s="402" t="s">
        <v>545</v>
      </c>
      <c r="B30" s="403"/>
      <c r="C30" s="403"/>
      <c r="D30" s="403"/>
      <c r="E30" s="403"/>
      <c r="F30" s="403"/>
      <c r="G30" s="403"/>
      <c r="H30" s="404"/>
      <c r="I30" s="102"/>
      <c r="J30" s="102"/>
    </row>
    <row r="31" spans="1:10" s="18" customFormat="1" ht="15" customHeight="1">
      <c r="A31" s="418" t="s">
        <v>100</v>
      </c>
      <c r="B31" s="419"/>
      <c r="C31" s="419"/>
      <c r="D31" s="419"/>
      <c r="E31" s="419"/>
      <c r="F31" s="419"/>
      <c r="G31" s="419"/>
      <c r="H31" s="420"/>
      <c r="I31" s="101"/>
      <c r="J31" s="101"/>
    </row>
    <row r="32" spans="1:8" ht="18" customHeight="1">
      <c r="A32" s="400" t="str">
        <f>+CONCATENATE(ZAKL_DATA!D14," ",ZAKL_DATA!D15," ",ZAKL_DATA!D16," / ",ZAKL_DATA!D17)</f>
        <v xml:space="preserve">   / </v>
      </c>
      <c r="B32" s="247"/>
      <c r="C32" s="247"/>
      <c r="D32" s="247"/>
      <c r="E32" s="247"/>
      <c r="F32" s="247"/>
      <c r="G32" s="247"/>
      <c r="H32" s="401"/>
    </row>
    <row r="33" spans="1:8" ht="5.1" customHeight="1" thickBot="1">
      <c r="A33" s="428"/>
      <c r="B33" s="429"/>
      <c r="C33" s="429"/>
      <c r="D33" s="429"/>
      <c r="E33" s="429"/>
      <c r="F33" s="429"/>
      <c r="G33" s="429"/>
      <c r="H33" s="430"/>
    </row>
    <row r="34" spans="1:8" ht="5.1" customHeight="1" thickBot="1">
      <c r="A34" s="390"/>
      <c r="B34" s="391"/>
      <c r="C34" s="391"/>
      <c r="D34" s="391"/>
      <c r="E34" s="391"/>
      <c r="F34" s="391"/>
      <c r="G34" s="391"/>
      <c r="H34" s="391"/>
    </row>
    <row r="35" spans="1:8" ht="18" customHeight="1">
      <c r="A35" s="421" t="s">
        <v>138</v>
      </c>
      <c r="B35" s="422"/>
      <c r="C35" s="422"/>
      <c r="D35" s="422"/>
      <c r="E35" s="422"/>
      <c r="F35" s="422"/>
      <c r="G35" s="422"/>
      <c r="H35" s="423"/>
    </row>
    <row r="36" spans="1:8" s="18" customFormat="1" ht="21.95" customHeight="1">
      <c r="A36" s="455" t="s">
        <v>14</v>
      </c>
      <c r="B36" s="456"/>
      <c r="C36" s="457" t="s">
        <v>34</v>
      </c>
      <c r="D36" s="458"/>
      <c r="E36" s="458"/>
      <c r="F36" s="458"/>
      <c r="G36" s="447" t="s">
        <v>101</v>
      </c>
      <c r="H36" s="448"/>
    </row>
    <row r="37" spans="1:8" ht="18" customHeight="1">
      <c r="A37" s="453">
        <f ca="1">+TODAY()</f>
        <v>46012</v>
      </c>
      <c r="B37" s="454"/>
      <c r="C37" s="458"/>
      <c r="D37" s="458"/>
      <c r="E37" s="458"/>
      <c r="F37" s="458"/>
      <c r="G37" s="449"/>
      <c r="H37" s="450"/>
    </row>
    <row r="38" spans="1:8" ht="28.5" customHeight="1">
      <c r="A38" s="445"/>
      <c r="B38" s="446"/>
      <c r="C38" s="458"/>
      <c r="D38" s="458"/>
      <c r="E38" s="458"/>
      <c r="F38" s="458"/>
      <c r="G38" s="451"/>
      <c r="H38" s="452"/>
    </row>
    <row r="39" spans="1:8" ht="10.5" customHeight="1" thickBot="1">
      <c r="A39" s="442"/>
      <c r="B39" s="443"/>
      <c r="C39" s="443"/>
      <c r="D39" s="443"/>
      <c r="E39" s="443"/>
      <c r="F39" s="443"/>
      <c r="G39" s="443"/>
      <c r="H39" s="444"/>
    </row>
    <row r="40" spans="1:8" ht="45" customHeight="1">
      <c r="A40" s="440"/>
      <c r="B40" s="441"/>
      <c r="C40" s="441"/>
      <c r="D40" s="441"/>
      <c r="E40" s="441"/>
      <c r="F40" s="441"/>
      <c r="G40" s="441"/>
      <c r="H40" s="441"/>
    </row>
    <row r="41" spans="1:8" ht="45" customHeight="1">
      <c r="A41" s="416"/>
      <c r="B41" s="417"/>
      <c r="C41" s="417"/>
      <c r="D41" s="417"/>
      <c r="E41" s="417"/>
      <c r="F41" s="417"/>
      <c r="G41" s="417"/>
      <c r="H41" s="417"/>
    </row>
    <row r="42" spans="1:8" ht="18" customHeight="1">
      <c r="A42" s="414" t="str">
        <f>+'1strana'!A46:M46</f>
        <v>Formulář zpracovala ASPEKT HM, daňová, účetní a auditorská kancelář, www.danovapriznani.cz, business.center.cz</v>
      </c>
      <c r="B42" s="415"/>
      <c r="C42" s="415"/>
      <c r="D42" s="415"/>
      <c r="E42" s="415"/>
      <c r="F42" s="415"/>
      <c r="G42" s="415"/>
      <c r="H42" s="415"/>
    </row>
    <row r="43" spans="1:8" ht="12.75">
      <c r="A43" s="392">
        <v>3</v>
      </c>
      <c r="B43" s="393"/>
      <c r="C43" s="393"/>
      <c r="D43" s="393"/>
      <c r="E43" s="393"/>
      <c r="F43" s="393"/>
      <c r="G43" s="393"/>
      <c r="H43" s="393"/>
    </row>
  </sheetData>
  <sheetProtection algorithmName="SHA-512" hashValue="LzcolRwsVjVCQhiAGIXm4XKdmLRYuJ14MXqN0HR1TqgqgSpryJlv28mhezHvzJvxMAYYNibmjg86A1Os5cWSVA==" saltValue="zhQ6F9hEWuMGxZDGzMzlPw==" spinCount="100000" sheet="1" objects="1" scenarios="1"/>
  <mergeCells count="52">
    <mergeCell ref="A40:H40"/>
    <mergeCell ref="A39:H39"/>
    <mergeCell ref="A38:B38"/>
    <mergeCell ref="G36:H36"/>
    <mergeCell ref="G37:H38"/>
    <mergeCell ref="A37:B37"/>
    <mergeCell ref="A36:B36"/>
    <mergeCell ref="C36:F38"/>
    <mergeCell ref="A16:H16"/>
    <mergeCell ref="A26:H26"/>
    <mergeCell ref="A22:H22"/>
    <mergeCell ref="E23:H23"/>
    <mergeCell ref="A33:H33"/>
    <mergeCell ref="A17:H17"/>
    <mergeCell ref="D18:H18"/>
    <mergeCell ref="A27:H27"/>
    <mergeCell ref="A29:H29"/>
    <mergeCell ref="A25:H25"/>
    <mergeCell ref="A34:H34"/>
    <mergeCell ref="A43:H43"/>
    <mergeCell ref="A18:C18"/>
    <mergeCell ref="A19:H19"/>
    <mergeCell ref="A20:H20"/>
    <mergeCell ref="A21:H21"/>
    <mergeCell ref="A32:H32"/>
    <mergeCell ref="A30:H30"/>
    <mergeCell ref="A28:H28"/>
    <mergeCell ref="A23:D23"/>
    <mergeCell ref="A24:D24"/>
    <mergeCell ref="A42:H42"/>
    <mergeCell ref="A41:H41"/>
    <mergeCell ref="A31:H31"/>
    <mergeCell ref="A35:H35"/>
    <mergeCell ref="F24:H24"/>
    <mergeCell ref="G9:G10"/>
    <mergeCell ref="B10:F10"/>
    <mergeCell ref="A14:H14"/>
    <mergeCell ref="A15:H15"/>
    <mergeCell ref="B13:H13"/>
    <mergeCell ref="B9:F9"/>
    <mergeCell ref="A9:A10"/>
    <mergeCell ref="A11:H11"/>
    <mergeCell ref="A12:H12"/>
    <mergeCell ref="B6:F6"/>
    <mergeCell ref="B7:F7"/>
    <mergeCell ref="B5:F5"/>
    <mergeCell ref="B8:F8"/>
    <mergeCell ref="A1:H1"/>
    <mergeCell ref="A2:A4"/>
    <mergeCell ref="B2:F4"/>
    <mergeCell ref="G2:G4"/>
    <mergeCell ref="H2:H4"/>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3"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CC"/>
    <pageSetUpPr fitToPage="1"/>
  </sheetPr>
  <dimension ref="A1:AT65"/>
  <sheetViews>
    <sheetView workbookViewId="0" topLeftCell="A1">
      <selection pane="topLeft" activeCell="C25" sqref="C25"/>
    </sheetView>
  </sheetViews>
  <sheetFormatPr defaultColWidth="9.14428571428571" defaultRowHeight="12.75"/>
  <cols>
    <col min="1" max="1" width="4.57142857142857" style="4" customWidth="1"/>
    <col min="2" max="2" width="18.7142857142857" style="4" customWidth="1"/>
    <col min="3" max="3" width="20.5714285714286" style="4" customWidth="1"/>
    <col min="4" max="6" width="18.7142857142857" style="4" customWidth="1"/>
    <col min="7" max="46" width="9.14285714285714" style="11"/>
    <col min="47" max="16384" width="9.14285714285714" style="4"/>
  </cols>
  <sheetData>
    <row r="1" spans="1:6" ht="15" customHeight="1">
      <c r="A1" s="485" t="s">
        <v>546</v>
      </c>
      <c r="B1" s="220"/>
      <c r="C1" s="220"/>
      <c r="D1" s="220"/>
      <c r="E1" s="220"/>
      <c r="F1" s="220"/>
    </row>
    <row r="2" spans="1:6" ht="15" customHeight="1">
      <c r="A2" s="220"/>
      <c r="B2" s="220"/>
      <c r="C2" s="220"/>
      <c r="D2" s="220"/>
      <c r="E2" s="220"/>
      <c r="F2" s="220"/>
    </row>
    <row r="3" spans="1:6" ht="15" customHeight="1">
      <c r="A3" s="220"/>
      <c r="B3" s="220"/>
      <c r="C3" s="220"/>
      <c r="D3" s="220"/>
      <c r="E3" s="220"/>
      <c r="F3" s="220"/>
    </row>
    <row r="4" spans="1:6" ht="34.5" customHeight="1">
      <c r="A4" s="483" t="s">
        <v>142</v>
      </c>
      <c r="B4" s="484"/>
      <c r="C4" s="484"/>
      <c r="D4" s="484"/>
      <c r="E4" s="495" t="s">
        <v>19</v>
      </c>
      <c r="F4" s="496"/>
    </row>
    <row r="5" spans="1:6" ht="20.1" customHeight="1">
      <c r="A5" s="502" t="str">
        <f>+CONCATENATE('1strana'!A3)</f>
        <v>0</v>
      </c>
      <c r="B5" s="503"/>
      <c r="C5" s="504"/>
      <c r="D5" s="499"/>
      <c r="E5" s="497"/>
      <c r="F5" s="498"/>
    </row>
    <row r="6" spans="1:6" ht="20.1" customHeight="1">
      <c r="A6" s="500" t="s">
        <v>143</v>
      </c>
      <c r="B6" s="501"/>
      <c r="C6" s="501"/>
      <c r="D6" s="220"/>
      <c r="E6" s="488"/>
      <c r="F6" s="488"/>
    </row>
    <row r="7" spans="1:6" ht="20.1" customHeight="1">
      <c r="A7" s="502" t="str">
        <f>+CONCATENATE('1strana'!A5)</f>
        <v>0</v>
      </c>
      <c r="B7" s="503"/>
      <c r="C7" s="504"/>
      <c r="D7" s="220"/>
      <c r="E7" s="489" t="s">
        <v>107</v>
      </c>
      <c r="F7" s="490"/>
    </row>
    <row r="8" spans="1:6" ht="20.1" customHeight="1">
      <c r="A8" s="500" t="s">
        <v>534</v>
      </c>
      <c r="B8" s="505"/>
      <c r="C8" s="505"/>
      <c r="D8" s="220"/>
      <c r="E8" s="491"/>
      <c r="F8" s="492"/>
    </row>
    <row r="9" spans="1:6" ht="20.1" customHeight="1">
      <c r="A9" s="502" t="str">
        <f>+'1strana'!A7</f>
        <v>CZ</v>
      </c>
      <c r="B9" s="503"/>
      <c r="C9" s="504"/>
      <c r="D9" s="220"/>
      <c r="E9" s="491"/>
      <c r="F9" s="492"/>
    </row>
    <row r="10" spans="1:6" ht="20.1" customHeight="1">
      <c r="A10" s="220"/>
      <c r="B10" s="220"/>
      <c r="C10" s="220"/>
      <c r="D10" s="261"/>
      <c r="E10" s="493"/>
      <c r="F10" s="494"/>
    </row>
    <row r="11" spans="1:6" ht="15" customHeight="1">
      <c r="A11" s="499"/>
      <c r="B11" s="220"/>
      <c r="C11" s="220"/>
      <c r="D11" s="220"/>
      <c r="E11" s="220"/>
      <c r="F11" s="220"/>
    </row>
    <row r="12" spans="1:6" ht="26.25">
      <c r="A12" s="459" t="s">
        <v>35</v>
      </c>
      <c r="B12" s="460"/>
      <c r="C12" s="460"/>
      <c r="D12" s="460"/>
      <c r="E12" s="460"/>
      <c r="F12" s="460"/>
    </row>
    <row r="13" spans="1:6" ht="15.75">
      <c r="A13" s="461" t="s">
        <v>108</v>
      </c>
      <c r="B13" s="220"/>
      <c r="C13" s="220"/>
      <c r="D13" s="220"/>
      <c r="E13" s="220"/>
      <c r="F13" s="220"/>
    </row>
    <row r="14" spans="1:6" ht="15">
      <c r="A14" s="462" t="s">
        <v>515</v>
      </c>
      <c r="B14" s="220"/>
      <c r="C14" s="178" t="s">
        <v>516</v>
      </c>
      <c r="D14" s="463" t="s">
        <v>518</v>
      </c>
      <c r="E14" s="464"/>
      <c r="F14" s="179"/>
    </row>
    <row r="15" spans="1:6" ht="15.75">
      <c r="A15" s="116"/>
      <c r="B15" s="116" t="s">
        <v>109</v>
      </c>
      <c r="C15" s="12" t="str">
        <f>+'1strana'!E14</f>
        <v>1.1.2025</v>
      </c>
      <c r="D15" s="13" t="s">
        <v>17</v>
      </c>
      <c r="E15" s="12" t="str">
        <f>+'1strana'!H14</f>
        <v>31.12.2025</v>
      </c>
      <c r="F15" s="118"/>
    </row>
    <row r="16" spans="1:6" ht="15" customHeight="1">
      <c r="A16" s="499"/>
      <c r="B16" s="220"/>
      <c r="C16" s="220"/>
      <c r="D16" s="220"/>
      <c r="E16" s="220"/>
      <c r="F16" s="220"/>
    </row>
    <row r="17" spans="1:46" s="18" customFormat="1" ht="15" customHeight="1">
      <c r="A17" s="486" t="s">
        <v>146</v>
      </c>
      <c r="B17" s="272"/>
      <c r="C17" s="272"/>
      <c r="D17" s="272"/>
      <c r="E17" s="272"/>
      <c r="F17" s="272"/>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row>
    <row r="18" spans="1:46" s="18" customFormat="1" ht="15" customHeight="1" thickBot="1">
      <c r="A18" s="487"/>
      <c r="B18" s="487"/>
      <c r="C18" s="487"/>
      <c r="D18" s="487"/>
      <c r="E18" s="487"/>
      <c r="F18" s="48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row>
    <row r="19" spans="1:6" ht="18.95" customHeight="1">
      <c r="A19" s="470" t="s">
        <v>16</v>
      </c>
      <c r="B19" s="19" t="s">
        <v>23</v>
      </c>
      <c r="C19" s="20" t="s">
        <v>24</v>
      </c>
      <c r="D19" s="20" t="s">
        <v>26</v>
      </c>
      <c r="E19" s="20" t="s">
        <v>27</v>
      </c>
      <c r="F19" s="21" t="s">
        <v>28</v>
      </c>
    </row>
    <row r="20" spans="1:6" ht="18.95" customHeight="1">
      <c r="A20" s="471"/>
      <c r="B20" s="467" t="s">
        <v>520</v>
      </c>
      <c r="C20" s="467" t="s">
        <v>153</v>
      </c>
      <c r="D20" s="467" t="s">
        <v>38</v>
      </c>
      <c r="E20" s="467" t="s">
        <v>39</v>
      </c>
      <c r="F20" s="477" t="s">
        <v>40</v>
      </c>
    </row>
    <row r="21" spans="1:6" ht="18.95" customHeight="1">
      <c r="A21" s="471"/>
      <c r="B21" s="468"/>
      <c r="C21" s="468"/>
      <c r="D21" s="468"/>
      <c r="E21" s="468"/>
      <c r="F21" s="478"/>
    </row>
    <row r="22" spans="1:6" ht="18.95" customHeight="1">
      <c r="A22" s="471"/>
      <c r="B22" s="469"/>
      <c r="C22" s="469"/>
      <c r="D22" s="469"/>
      <c r="E22" s="469"/>
      <c r="F22" s="479"/>
    </row>
    <row r="23" spans="1:6" ht="18.95" customHeight="1" thickBot="1">
      <c r="A23" s="472"/>
      <c r="B23" s="22" t="s">
        <v>36</v>
      </c>
      <c r="C23" s="22" t="s">
        <v>36</v>
      </c>
      <c r="D23" s="23" t="s">
        <v>37</v>
      </c>
      <c r="E23" s="23" t="s">
        <v>37</v>
      </c>
      <c r="F23" s="24" t="s">
        <v>15</v>
      </c>
    </row>
    <row r="24" spans="1:6" ht="20.1" customHeight="1">
      <c r="A24" s="103"/>
      <c r="B24" s="173"/>
      <c r="C24" s="173"/>
      <c r="D24" s="104"/>
      <c r="E24" s="104"/>
      <c r="F24" s="105"/>
    </row>
    <row r="25" spans="1:6" ht="20.1" customHeight="1">
      <c r="A25" s="106"/>
      <c r="B25" s="173"/>
      <c r="C25" s="173"/>
      <c r="D25" s="107"/>
      <c r="E25" s="107"/>
      <c r="F25" s="108"/>
    </row>
    <row r="26" spans="1:6" ht="20.1" customHeight="1">
      <c r="A26" s="106"/>
      <c r="B26" s="173"/>
      <c r="C26" s="173"/>
      <c r="D26" s="107"/>
      <c r="E26" s="107"/>
      <c r="F26" s="108"/>
    </row>
    <row r="27" spans="1:6" ht="20.1" customHeight="1">
      <c r="A27" s="106"/>
      <c r="B27" s="173"/>
      <c r="C27" s="173"/>
      <c r="D27" s="107"/>
      <c r="E27" s="107"/>
      <c r="F27" s="108"/>
    </row>
    <row r="28" spans="1:6" ht="20.1" customHeight="1">
      <c r="A28" s="106"/>
      <c r="B28" s="173"/>
      <c r="C28" s="173"/>
      <c r="D28" s="107"/>
      <c r="E28" s="107"/>
      <c r="F28" s="108"/>
    </row>
    <row r="29" spans="1:6" ht="20.1" customHeight="1">
      <c r="A29" s="106"/>
      <c r="B29" s="173"/>
      <c r="C29" s="173"/>
      <c r="D29" s="107"/>
      <c r="E29" s="107"/>
      <c r="F29" s="108"/>
    </row>
    <row r="30" spans="1:6" ht="20.1" customHeight="1">
      <c r="A30" s="106"/>
      <c r="B30" s="173"/>
      <c r="C30" s="173"/>
      <c r="D30" s="107"/>
      <c r="E30" s="107"/>
      <c r="F30" s="108"/>
    </row>
    <row r="31" spans="1:6" ht="20.1" customHeight="1">
      <c r="A31" s="106"/>
      <c r="B31" s="173"/>
      <c r="C31" s="173"/>
      <c r="D31" s="107"/>
      <c r="E31" s="107"/>
      <c r="F31" s="108"/>
    </row>
    <row r="32" spans="1:6" ht="20.1" customHeight="1">
      <c r="A32" s="106"/>
      <c r="B32" s="173"/>
      <c r="C32" s="173"/>
      <c r="D32" s="107"/>
      <c r="E32" s="107"/>
      <c r="F32" s="108"/>
    </row>
    <row r="33" spans="1:6" ht="20.1" customHeight="1">
      <c r="A33" s="106"/>
      <c r="B33" s="173"/>
      <c r="C33" s="173"/>
      <c r="D33" s="107"/>
      <c r="E33" s="107"/>
      <c r="F33" s="108"/>
    </row>
    <row r="34" spans="1:6" ht="20.1" customHeight="1">
      <c r="A34" s="106"/>
      <c r="B34" s="173"/>
      <c r="C34" s="173"/>
      <c r="D34" s="107"/>
      <c r="E34" s="107"/>
      <c r="F34" s="108"/>
    </row>
    <row r="35" spans="1:6" ht="20.1" customHeight="1">
      <c r="A35" s="106"/>
      <c r="B35" s="173"/>
      <c r="C35" s="173"/>
      <c r="D35" s="107"/>
      <c r="E35" s="107"/>
      <c r="F35" s="108"/>
    </row>
    <row r="36" spans="1:6" ht="20.1" customHeight="1">
      <c r="A36" s="106"/>
      <c r="B36" s="173"/>
      <c r="C36" s="173"/>
      <c r="D36" s="107"/>
      <c r="E36" s="107"/>
      <c r="F36" s="108"/>
    </row>
    <row r="37" spans="1:6" ht="20.1" customHeight="1">
      <c r="A37" s="106"/>
      <c r="B37" s="173"/>
      <c r="C37" s="173"/>
      <c r="D37" s="107"/>
      <c r="E37" s="107"/>
      <c r="F37" s="108"/>
    </row>
    <row r="38" spans="1:6" ht="20.1" customHeight="1">
      <c r="A38" s="106"/>
      <c r="B38" s="173"/>
      <c r="C38" s="173"/>
      <c r="D38" s="107"/>
      <c r="E38" s="107"/>
      <c r="F38" s="108"/>
    </row>
    <row r="39" spans="1:6" ht="20.1" customHeight="1" thickBot="1">
      <c r="A39" s="109"/>
      <c r="B39" s="173"/>
      <c r="C39" s="173"/>
      <c r="D39" s="110"/>
      <c r="E39" s="110"/>
      <c r="F39" s="111"/>
    </row>
    <row r="40" spans="1:6" ht="15" customHeight="1">
      <c r="A40" s="480" t="str">
        <f>+'1strana'!A46:M46</f>
        <v>Formulář zpracovala ASPEKT HM, daňová, účetní a auditorská kancelář, www.danovapriznani.cz, business.center.cz</v>
      </c>
      <c r="B40" s="481"/>
      <c r="C40" s="481"/>
      <c r="D40" s="481"/>
      <c r="E40" s="481"/>
      <c r="F40" s="481"/>
    </row>
    <row r="41" spans="1:6" ht="12" customHeight="1">
      <c r="A41" s="475"/>
      <c r="B41" s="476"/>
      <c r="C41" s="476"/>
      <c r="D41" s="482" t="s">
        <v>21</v>
      </c>
      <c r="E41" s="474"/>
      <c r="F41" s="474"/>
    </row>
    <row r="42" spans="1:6" ht="12" customHeight="1">
      <c r="A42" s="475" t="s">
        <v>547</v>
      </c>
      <c r="B42" s="476"/>
      <c r="C42" s="476"/>
      <c r="D42" s="473" t="s">
        <v>528</v>
      </c>
      <c r="E42" s="474"/>
      <c r="F42" s="474"/>
    </row>
    <row r="43" spans="1:6" ht="15" customHeight="1">
      <c r="A43" s="465">
        <v>1</v>
      </c>
      <c r="B43" s="466"/>
      <c r="C43" s="466"/>
      <c r="D43" s="466"/>
      <c r="E43" s="466"/>
      <c r="F43" s="466"/>
    </row>
    <row r="44" spans="1:6" ht="12.75">
      <c r="A44" s="11"/>
      <c r="B44" s="11"/>
      <c r="C44" s="11"/>
      <c r="D44" s="11"/>
      <c r="E44" s="11"/>
      <c r="F44" s="11"/>
    </row>
    <row r="45" spans="1:6" ht="12.75">
      <c r="A45" s="11"/>
      <c r="B45" s="11"/>
      <c r="C45" s="11"/>
      <c r="D45" s="11"/>
      <c r="E45" s="11"/>
      <c r="F45" s="11"/>
    </row>
    <row r="46" spans="1:6" ht="12.75">
      <c r="A46" s="11"/>
      <c r="B46" s="11"/>
      <c r="C46" s="11"/>
      <c r="D46" s="11"/>
      <c r="E46" s="11"/>
      <c r="F46" s="11"/>
    </row>
    <row r="47" spans="1:6" ht="12.75">
      <c r="A47" s="11"/>
      <c r="B47" s="11"/>
      <c r="C47" s="11"/>
      <c r="D47" s="11"/>
      <c r="E47" s="11"/>
      <c r="F47" s="11"/>
    </row>
    <row r="48" spans="1:6" ht="12.75">
      <c r="A48" s="11"/>
      <c r="B48" s="11"/>
      <c r="C48" s="11"/>
      <c r="D48" s="11"/>
      <c r="E48" s="11"/>
      <c r="F48" s="11"/>
    </row>
    <row r="49" spans="1:6" ht="12.75">
      <c r="A49" s="11"/>
      <c r="B49" s="11"/>
      <c r="C49" s="11"/>
      <c r="D49" s="11"/>
      <c r="E49" s="11"/>
      <c r="F49" s="11"/>
    </row>
    <row r="50" spans="1:6" ht="12.75">
      <c r="A50" s="11"/>
      <c r="B50" s="11"/>
      <c r="C50" s="11"/>
      <c r="D50" s="11"/>
      <c r="E50" s="11"/>
      <c r="F50" s="11"/>
    </row>
    <row r="51" spans="1:6" ht="12.75">
      <c r="A51" s="11"/>
      <c r="B51" s="11"/>
      <c r="C51" s="11"/>
      <c r="D51" s="11"/>
      <c r="E51" s="11"/>
      <c r="F51" s="11"/>
    </row>
    <row r="52" spans="1:6" ht="12.75">
      <c r="A52" s="11"/>
      <c r="B52" s="11"/>
      <c r="C52" s="11"/>
      <c r="D52" s="11"/>
      <c r="E52" s="11"/>
      <c r="F52" s="11"/>
    </row>
    <row r="53" spans="1:6" ht="12.75">
      <c r="A53" s="11"/>
      <c r="B53" s="11"/>
      <c r="C53" s="11"/>
      <c r="D53" s="11"/>
      <c r="E53" s="11"/>
      <c r="F53" s="11"/>
    </row>
    <row r="54" spans="1:6" ht="12.75">
      <c r="A54" s="11"/>
      <c r="B54" s="11"/>
      <c r="C54" s="11"/>
      <c r="D54" s="11"/>
      <c r="E54" s="11"/>
      <c r="F54" s="11"/>
    </row>
    <row r="55" spans="1:6" ht="12.75">
      <c r="A55" s="11"/>
      <c r="B55" s="11"/>
      <c r="C55" s="11"/>
      <c r="D55" s="11"/>
      <c r="E55" s="11"/>
      <c r="F55" s="11"/>
    </row>
    <row r="56" spans="1:6" ht="12.75">
      <c r="A56" s="11"/>
      <c r="B56" s="11"/>
      <c r="C56" s="11"/>
      <c r="D56" s="11"/>
      <c r="E56" s="11"/>
      <c r="F56" s="11"/>
    </row>
    <row r="57" spans="1:6" ht="12.75">
      <c r="A57" s="11"/>
      <c r="B57" s="11"/>
      <c r="C57" s="11"/>
      <c r="D57" s="11"/>
      <c r="E57" s="11"/>
      <c r="F57" s="11"/>
    </row>
    <row r="58" spans="1:6" ht="12.75">
      <c r="A58" s="11"/>
      <c r="B58" s="11"/>
      <c r="C58" s="11"/>
      <c r="D58" s="11"/>
      <c r="E58" s="11"/>
      <c r="F58" s="11"/>
    </row>
    <row r="59" spans="1:6" ht="12.75">
      <c r="A59" s="11"/>
      <c r="B59" s="11"/>
      <c r="C59" s="11"/>
      <c r="D59" s="11"/>
      <c r="E59" s="11"/>
      <c r="F59" s="11"/>
    </row>
    <row r="60" spans="1:6" ht="12.75">
      <c r="A60" s="11"/>
      <c r="B60" s="11"/>
      <c r="C60" s="11"/>
      <c r="D60" s="11"/>
      <c r="E60" s="11"/>
      <c r="F60" s="11"/>
    </row>
    <row r="61" spans="1:6" ht="12.75">
      <c r="A61" s="11"/>
      <c r="B61" s="11"/>
      <c r="C61" s="11"/>
      <c r="D61" s="11"/>
      <c r="E61" s="11"/>
      <c r="F61" s="11"/>
    </row>
    <row r="62" spans="1:6" ht="12.75">
      <c r="A62" s="11"/>
      <c r="B62" s="11"/>
      <c r="C62" s="11"/>
      <c r="D62" s="11"/>
      <c r="E62" s="11"/>
      <c r="F62" s="11"/>
    </row>
    <row r="63" spans="1:6" ht="12.75">
      <c r="A63" s="11"/>
      <c r="B63" s="11"/>
      <c r="C63" s="11"/>
      <c r="D63" s="11"/>
      <c r="E63" s="11"/>
      <c r="F63" s="11"/>
    </row>
    <row r="64" spans="1:6" ht="12.75">
      <c r="A64" s="11"/>
      <c r="B64" s="11"/>
      <c r="C64" s="11"/>
      <c r="D64" s="11"/>
      <c r="E64" s="11"/>
      <c r="F64" s="11"/>
    </row>
    <row r="65" spans="1:6" ht="12.75">
      <c r="A65" s="11"/>
      <c r="B65" s="11"/>
      <c r="C65" s="11"/>
      <c r="D65" s="11"/>
      <c r="E65" s="11"/>
      <c r="F65" s="11"/>
    </row>
    <row r="66" s="11" customFormat="1" ht="12.75"/>
    <row r="67" s="11" customFormat="1" ht="12.75"/>
    <row r="68" s="11" customFormat="1" ht="12.75"/>
    <row r="69" s="11" customFormat="1" ht="12.75"/>
    <row r="70" s="11" customFormat="1" ht="12.75"/>
    <row r="71" s="11" customFormat="1" ht="12.75"/>
    <row r="72" s="11" customFormat="1" ht="12.75"/>
    <row r="73" s="11" customFormat="1" ht="12.75"/>
    <row r="74" s="11" customFormat="1" ht="12.75"/>
    <row r="75" s="11" customFormat="1" ht="12.75"/>
    <row r="76" s="11" customFormat="1" ht="12.75"/>
    <row r="77" s="11" customFormat="1" ht="12.75"/>
    <row r="78" s="11" customFormat="1" ht="12.75"/>
    <row r="79" s="11" customFormat="1" ht="12.75"/>
    <row r="80" s="11" customFormat="1" ht="12.75"/>
    <row r="81" s="11" customFormat="1" ht="12.75"/>
    <row r="82" s="11" customFormat="1" ht="12.75"/>
    <row r="83" s="11" customFormat="1" ht="12.75"/>
    <row r="84" s="11" customFormat="1" ht="12.75"/>
    <row r="85" s="11" customFormat="1" ht="12.75"/>
    <row r="86" s="11" customFormat="1" ht="12.75"/>
    <row r="87" s="11" customFormat="1" ht="12.75"/>
    <row r="88" s="11" customFormat="1" ht="12.75"/>
    <row r="89" s="11" customFormat="1" ht="12.75"/>
    <row r="90" s="11" customFormat="1" ht="12.75"/>
    <row r="91" s="11" customFormat="1" ht="12.75"/>
    <row r="92" s="11" customFormat="1" ht="12.75"/>
    <row r="93" s="11" customFormat="1" ht="12.75"/>
    <row r="94" s="11" customFormat="1" ht="12.75"/>
    <row r="95" s="11" customFormat="1" ht="12.75"/>
    <row r="96" s="11" customFormat="1" ht="12.75"/>
    <row r="97" s="11" customFormat="1" ht="12.75"/>
    <row r="98" s="11" customFormat="1" ht="12.75"/>
    <row r="99" s="11" customFormat="1" ht="12.75"/>
    <row r="100" s="11" customFormat="1" ht="12.75"/>
    <row r="101" s="11" customFormat="1" ht="12.75"/>
    <row r="102" s="11" customFormat="1" ht="12.75"/>
    <row r="103" s="11" customFormat="1" ht="12.75"/>
    <row r="104" s="11" customFormat="1" ht="12.75"/>
    <row r="105" s="11" customFormat="1" ht="12.75"/>
    <row r="106" s="11" customFormat="1" ht="12.75"/>
    <row r="107" s="11" customFormat="1" ht="12.75"/>
    <row r="108" s="11" customFormat="1" ht="12.75"/>
    <row r="109" s="11" customFormat="1" ht="12.75"/>
    <row r="110" s="11" customFormat="1" ht="12.75"/>
    <row r="111" s="11" customFormat="1" ht="12.75"/>
    <row r="112" s="11" customFormat="1" ht="12.75"/>
    <row r="113" s="11" customFormat="1" ht="12.75"/>
    <row r="114" s="11" customFormat="1" ht="12.75"/>
    <row r="115" s="11" customFormat="1" ht="12.75"/>
    <row r="116" s="11" customFormat="1" ht="12.75"/>
    <row r="117" s="11" customFormat="1" ht="12.75"/>
    <row r="118" s="11" customFormat="1" ht="12.75"/>
    <row r="119" s="11" customFormat="1" ht="12.75"/>
    <row r="120" s="11" customFormat="1" ht="12.75"/>
    <row r="121" s="11" customFormat="1" ht="12.75"/>
    <row r="122" s="11" customFormat="1" ht="12.75"/>
    <row r="123" s="11" customFormat="1" ht="12.75"/>
    <row r="124" s="11" customFormat="1" ht="12.75"/>
    <row r="125" s="11" customFormat="1" ht="12.75"/>
    <row r="126" s="11" customFormat="1" ht="12.75"/>
    <row r="127" s="11" customFormat="1" ht="12.75"/>
    <row r="128" s="11" customFormat="1" ht="12.75"/>
    <row r="129" s="11" customFormat="1" ht="12.75"/>
    <row r="130" s="11" customFormat="1" ht="12.75"/>
    <row r="131" s="11" customFormat="1" ht="12.75"/>
    <row r="132" s="11" customFormat="1" ht="12.75"/>
    <row r="133" s="11" customFormat="1" ht="12.75"/>
    <row r="134" s="11" customFormat="1" ht="12.75"/>
    <row r="135" s="11" customFormat="1" ht="12.75"/>
    <row r="136" s="11" customFormat="1" ht="12.75"/>
    <row r="137" s="11" customFormat="1" ht="12.75"/>
    <row r="138" s="11" customFormat="1" ht="12.75"/>
    <row r="139" s="11" customFormat="1" ht="12.75"/>
    <row r="140" s="11" customFormat="1" ht="12.75"/>
    <row r="141" s="11" customFormat="1" ht="12.75"/>
    <row r="142" s="11" customFormat="1" ht="12.75"/>
    <row r="143" s="11" customFormat="1" ht="12.75"/>
    <row r="144" s="11" customFormat="1" ht="12.75"/>
    <row r="145" s="11" customFormat="1" ht="12.75"/>
    <row r="146" s="11" customFormat="1" ht="12.75"/>
    <row r="147" s="11" customFormat="1" ht="12.75"/>
    <row r="148" s="11" customFormat="1" ht="12.75"/>
    <row r="149" s="11" customFormat="1" ht="12.75"/>
    <row r="150" s="11" customFormat="1" ht="12.75"/>
    <row r="151" s="11" customFormat="1" ht="12.75"/>
    <row r="152" s="11" customFormat="1" ht="12.75"/>
    <row r="153" s="11" customFormat="1" ht="12.75"/>
    <row r="154" s="11" customFormat="1" ht="12.75"/>
    <row r="155" s="11" customFormat="1" ht="12.75"/>
    <row r="156" s="11" customFormat="1" ht="12.75"/>
    <row r="157" s="11" customFormat="1" ht="12.75"/>
    <row r="158" s="11" customFormat="1" ht="12.75"/>
    <row r="159" s="11" customFormat="1" ht="12.75"/>
    <row r="160" s="11" customFormat="1" ht="12.75"/>
    <row r="161" s="11" customFormat="1" ht="12.75"/>
    <row r="162" s="11" customFormat="1" ht="12.75"/>
    <row r="163" s="11" customFormat="1" ht="12.75"/>
    <row r="164" s="11" customFormat="1" ht="12.75"/>
    <row r="165" s="11" customFormat="1" ht="12.75"/>
    <row r="166" s="11" customFormat="1" ht="12.75"/>
    <row r="167" s="11" customFormat="1" ht="12.75"/>
    <row r="168" s="11" customFormat="1" ht="12.75"/>
    <row r="169" s="11" customFormat="1" ht="12.75"/>
    <row r="170" s="11" customFormat="1" ht="12.75"/>
    <row r="171" s="11" customFormat="1" ht="12.75"/>
    <row r="172" s="11" customFormat="1" ht="12.75"/>
    <row r="173" s="11" customFormat="1" ht="12.75"/>
    <row r="174" s="11" customFormat="1" ht="12.75"/>
    <row r="175" s="11" customFormat="1" ht="12.75"/>
    <row r="176" s="11" customFormat="1" ht="12.75"/>
    <row r="177" s="11" customFormat="1" ht="12.75"/>
    <row r="178" s="11" customFormat="1" ht="12.75"/>
    <row r="179" s="11" customFormat="1" ht="12.75"/>
    <row r="180" s="11" customFormat="1" ht="12.75"/>
    <row r="181" s="11" customFormat="1" ht="12.75"/>
    <row r="182" s="11" customFormat="1" ht="12.75"/>
    <row r="183" s="11" customFormat="1" ht="12.75"/>
    <row r="184" s="11" customFormat="1" ht="12.75"/>
    <row r="185" s="11" customFormat="1" ht="12.75"/>
    <row r="186" s="11" customFormat="1" ht="12.75"/>
    <row r="187" s="11" customFormat="1" ht="12.75"/>
    <row r="188" s="11" customFormat="1" ht="12.75"/>
    <row r="189" s="11" customFormat="1" ht="12.75"/>
    <row r="190" s="11" customFormat="1" ht="12.75"/>
    <row r="191" s="11" customFormat="1" ht="12.75"/>
    <row r="192" s="11" customFormat="1" ht="12.75"/>
    <row r="193" s="11" customFormat="1" ht="12.75"/>
    <row r="194" s="11" customFormat="1" ht="12.75"/>
    <row r="195" s="11" customFormat="1" ht="12.75"/>
    <row r="196" s="11" customFormat="1" ht="12.75"/>
    <row r="197" s="11" customFormat="1" ht="12.75"/>
    <row r="198" s="11" customFormat="1" ht="12.75"/>
    <row r="199" s="11" customFormat="1" ht="12.75"/>
    <row r="200" s="11" customFormat="1" ht="12.75"/>
    <row r="201" s="11" customFormat="1" ht="12.75"/>
    <row r="202" s="11" customFormat="1" ht="12.75"/>
    <row r="203" s="11" customFormat="1" ht="12.75"/>
    <row r="204" s="11" customFormat="1" ht="12.75"/>
    <row r="205" s="11" customFormat="1" ht="12.75"/>
    <row r="206" s="11" customFormat="1" ht="12.75"/>
    <row r="207" s="11" customFormat="1" ht="12.75"/>
    <row r="208" s="11" customFormat="1" ht="12.75"/>
    <row r="209" s="11" customFormat="1" ht="12.75"/>
    <row r="210" s="11" customFormat="1" ht="12.75"/>
    <row r="211" s="11" customFormat="1" ht="12.75"/>
    <row r="212" s="11" customFormat="1" ht="12.75"/>
    <row r="213" s="11" customFormat="1" ht="12.75"/>
    <row r="214" s="11" customFormat="1" ht="12.75"/>
    <row r="215" s="11" customFormat="1" ht="12.75"/>
  </sheetData>
  <sheetProtection algorithmName="SHA-512" hashValue="DSX8/FGIq670ctwzUEMHnYHtaoX9BKh1lWKwPjw9xEWmp+AWWMGTDRDJWIPBD0Uqgx3VIS+2eDEA6lPVKOXtsw==" saltValue="kWvtHy31BYUQ/nyavtoTyA==" spinCount="100000" sheet="1" objects="1" scenarios="1"/>
  <mergeCells count="32">
    <mergeCell ref="A4:D4"/>
    <mergeCell ref="A1:F3"/>
    <mergeCell ref="A17:F18"/>
    <mergeCell ref="E6:F6"/>
    <mergeCell ref="E7:F10"/>
    <mergeCell ref="E4:F4"/>
    <mergeCell ref="E5:F5"/>
    <mergeCell ref="A11:F11"/>
    <mergeCell ref="A6:C6"/>
    <mergeCell ref="A16:F16"/>
    <mergeCell ref="A5:C5"/>
    <mergeCell ref="A7:C7"/>
    <mergeCell ref="A8:C8"/>
    <mergeCell ref="A9:C9"/>
    <mergeCell ref="D5:D9"/>
    <mergeCell ref="A10:D10"/>
    <mergeCell ref="A12:F12"/>
    <mergeCell ref="A13:F13"/>
    <mergeCell ref="A14:B14"/>
    <mergeCell ref="D14:E14"/>
    <mergeCell ref="A43:F43"/>
    <mergeCell ref="B20:B22"/>
    <mergeCell ref="C20:C22"/>
    <mergeCell ref="D20:D22"/>
    <mergeCell ref="E20:E22"/>
    <mergeCell ref="A19:A23"/>
    <mergeCell ref="D42:F42"/>
    <mergeCell ref="A42:C42"/>
    <mergeCell ref="F20:F22"/>
    <mergeCell ref="A40:F40"/>
    <mergeCell ref="A41:C41"/>
    <mergeCell ref="D41:F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10</vt:i4>
      </vt:variant>
    </vt:vector>
  </HeadingPairs>
  <TitlesOfParts>
    <vt:vector size="10" baseType="lpstr">
      <vt:lpstr>UVOD</vt:lpstr>
      <vt:lpstr>FU</vt:lpstr>
      <vt:lpstr>XML Export</vt:lpstr>
      <vt:lpstr>ZAKL_DATA</vt:lpstr>
      <vt:lpstr>XML_export</vt:lpstr>
      <vt:lpstr>1strana</vt:lpstr>
      <vt:lpstr>2strana</vt:lpstr>
      <vt:lpstr>3strana</vt:lpstr>
      <vt:lpstr>Příl1</vt:lpstr>
      <vt:lpstr>Příl2</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2024-11-26T09:25:06Z</cp:lastPrinted>
  <dcterms:created xsi:type="dcterms:W3CDTF">2000-01-07T16:10:31Z</dcterms:created>
  <dcterms:modified xsi:type="dcterms:W3CDTF">2025-12-21T16:27:13Z</dcterms:modified>
  <cp:category/>
</cp:coreProperties>
</file>