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Default Extension="png" ContentType="image/png"/>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comments3.xml" ContentType="application/vnd.openxmlformats-officedocument.spreadsheetml.comments+xml"/>
  <Default Extension="vml" ContentType="application/vnd.openxmlformats-officedocument.vmlDrawing"/>
  <Override PartName="/xl/worksheets/sheet3.xml" ContentType="application/vnd.openxmlformats-officedocument.spreadsheetml.worksheet+xml"/>
  <Override PartName="/xl/comments4.xml" ContentType="application/vnd.openxmlformats-officedocument.spreadsheetml.comments+xml"/>
  <Override PartName="/xl/worksheets/sheet4.xml" ContentType="application/vnd.openxmlformats-officedocument.spreadsheetml.worksheet+xml"/>
  <Override PartName="/xl/comments5.xml" ContentType="application/vnd.openxmlformats-officedocument.spreadsheetml.comments+xml"/>
  <Override PartName="/xl/worksheets/sheet5.xml" ContentType="application/vnd.openxmlformats-officedocument.spreadsheetml.worksheet+xml"/>
  <Override PartName="/xl/comments6.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comments8.xml" ContentType="application/vnd.openxmlformats-officedocument.spreadsheetml.comments+xml"/>
  <Override PartName="/xl/worksheets/sheet8.xml" ContentType="application/vnd.openxmlformats-officedocument.spreadsheetml.worksheet+xml"/>
  <Override PartName="/xl/comments9.xml" ContentType="application/vnd.openxmlformats-officedocument.spreadsheetml.comments+xml"/>
  <Override PartName="/xl/worksheets/sheet9.xml" ContentType="application/vnd.openxmlformats-officedocument.spreadsheetml.worksheet+xml"/>
  <Override PartName="/xl/comments10.xml" ContentType="application/vnd.openxmlformats-officedocument.spreadsheetml.comments+xml"/>
  <Override PartName="/xl/worksheets/sheet10.xml" ContentType="application/vnd.openxmlformats-officedocument.spreadsheetml.worksheet+xml"/>
  <Override PartName="/xl/comments11.xml" ContentType="application/vnd.openxmlformats-officedocument.spreadsheetml.comments+xml"/>
  <Override PartName="/xl/tables/tableSingleCells1.xml" ContentType="application/vnd.openxmlformats-officedocument.spreadsheetml.tableSingleCells+xml"/>
  <Override PartName="/xl/worksheets/sheet11.xml" ContentType="application/vnd.openxmlformats-officedocument.spreadsheetml.worksheet+xml"/>
  <Override PartName="/xl/tables/tableSingleCells2.xml" ContentType="application/vnd.openxmlformats-officedocument.spreadsheetml.tableSingleCells+xml"/>
  <Override PartName="/xl/worksheets/sheet12.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nnections.xml" ContentType="application/vnd.openxmlformats-officedocument.spreadsheetml.connections+xml"/>
  <Default Extension="jpg" ContentType="image/jpeg"/>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xr2="http://schemas.microsoft.com/office/spreadsheetml/2015/revision2" xmlns:x15="http://schemas.microsoft.com/office/spreadsheetml/2010/11/main" xmlns:xr6="http://schemas.microsoft.com/office/spreadsheetml/2016/revision6" xmlns:xr10="http://schemas.microsoft.com/office/spreadsheetml/2016/revision10" xmlns:mc="http://schemas.openxmlformats.org/markup-compatibility/2006" xmlns:xr="http://schemas.microsoft.com/office/spreadsheetml/2014/revision" mc:Ignorable="x15 xr xr6 xr10 xr2">
  <fileVersion appName="xl" lastEdited="7" lowestEdited="4" rupBuild="29628"/>
  <workbookPr updateLinks="never" defaultThemeVersion="124226"/>
  <mc:AlternateContent xmlns:mc="http://schemas.openxmlformats.org/markup-compatibility/2006">
    <mc:Choice Requires="x15">
      <x15ac:absPath xmlns:x15ac="http://schemas.microsoft.com/office/spreadsheetml/2010/11/ac" url="D:\DATA\PRIZNANI\TODO\ROZPRACOVANE\"/>
    </mc:Choice>
  </mc:AlternateContent>
  <bookViews>
    <workbookView xWindow="-120" yWindow="-120" windowWidth="29040" windowHeight="15720" tabRatio="909" activeTab="0"/>
  </bookViews>
  <sheets>
    <sheet name="UVOD" sheetId="33" r:id="rId2"/>
    <sheet name="XML_export" sheetId="19" r:id="rId3"/>
    <sheet name="ZAKL_DATA" sheetId="8" r:id="rId4"/>
    <sheet name="Hlavička KH" sheetId="30" r:id="rId5"/>
    <sheet name="A.1" sheetId="20" r:id="rId6"/>
    <sheet name="A.2" sheetId="21" r:id="rId7"/>
    <sheet name="A.3" sheetId="22" r:id="rId8"/>
    <sheet name="A.4" sheetId="23" r:id="rId9"/>
    <sheet name="B.1" sheetId="25" r:id="rId10"/>
    <sheet name="B.2" sheetId="26" r:id="rId11"/>
    <sheet name="A.5_B.3" sheetId="31" r:id="rId12"/>
    <sheet name="XML Export" sheetId="28" state="hidden" r:id="rId13"/>
    <sheet name="XML_tabulka" sheetId="29" r:id="rId14"/>
    <sheet name="2str_DPH_kontrola" sheetId="1" r:id="rId15"/>
    <sheet name="Obory činnosti" sheetId="10" state="hidden" r:id="rId16"/>
    <sheet name="Finanční úřady" sheetId="16" state="hidden" r:id="rId17"/>
  </sheets>
  <externalReferences>
    <externalReference r:id="rId20"/>
    <externalReference r:id="rId21"/>
  </externalReferences>
  <definedNames>
    <definedName name="aaa" localSheetId="10">#REF!</definedName>
    <definedName name="aaa" localSheetId="8">#REF!</definedName>
    <definedName name="aaa" localSheetId="9">#REF!</definedName>
    <definedName name="aaa" localSheetId="0">#REF!</definedName>
    <definedName name="aaa">#REF!</definedName>
    <definedName name="ad" localSheetId="10">#REF!</definedName>
    <definedName name="ad" localSheetId="8">#REF!</definedName>
    <definedName name="ad" localSheetId="9">#REF!</definedName>
    <definedName name="ad" localSheetId="0">#REF!</definedName>
    <definedName name="ad">#REF!</definedName>
    <definedName name="asas" localSheetId="10">#REF!</definedName>
    <definedName name="asas" localSheetId="9">#REF!</definedName>
    <definedName name="asas" localSheetId="0">#REF!</definedName>
    <definedName name="asas">#REF!</definedName>
    <definedName name="ddaa" localSheetId="10">#REF!</definedName>
    <definedName name="ddaa" localSheetId="9">#REF!</definedName>
    <definedName name="ddaa" localSheetId="0">#REF!</definedName>
    <definedName name="ddaa">#REF!</definedName>
    <definedName name="ddas" localSheetId="10">#REF!</definedName>
    <definedName name="ddas" localSheetId="9">#REF!</definedName>
    <definedName name="ddas" localSheetId="0">#REF!</definedName>
    <definedName name="ddas">#REF!</definedName>
    <definedName name="financni_urady" localSheetId="3">'[1]Finanční úřady'!$B$3:$B$17</definedName>
    <definedName name="financni_urady" localSheetId="0">'[2]Finanční úřady'!$B$3:$B$17</definedName>
    <definedName name="financni_urady">'Finanční úřady'!$B$3:$B$17</definedName>
    <definedName name="hujiko" localSheetId="10">#REF!</definedName>
    <definedName name="hujiko" localSheetId="0">#REF!</definedName>
    <definedName name="hujiko">#REF!</definedName>
    <definedName name="jkllkj" localSheetId="10">#REF!</definedName>
    <definedName name="jkllkj" localSheetId="0">#REF!</definedName>
    <definedName name="jkllkj">#REF!</definedName>
    <definedName name="klmm" localSheetId="10">#REF!</definedName>
    <definedName name="klmm" localSheetId="0">#REF!</definedName>
    <definedName name="klmm">#REF!</definedName>
    <definedName name="klop" localSheetId="10">#REF!</definedName>
    <definedName name="klop" localSheetId="0">#REF!</definedName>
    <definedName name="klop">#REF!</definedName>
    <definedName name="lklk" localSheetId="10">#REF!</definedName>
    <definedName name="lklk" localSheetId="0">#REF!</definedName>
    <definedName name="lklk">#REF!</definedName>
    <definedName name="lkop" localSheetId="10">#REF!</definedName>
    <definedName name="lkop" localSheetId="0">#REF!</definedName>
    <definedName name="lkop">#REF!</definedName>
    <definedName name="nmkol" localSheetId="10">#REF!</definedName>
    <definedName name="nmkol" localSheetId="0">#REF!</definedName>
    <definedName name="nmkol">#REF!</definedName>
    <definedName name="_xlnm.Print_Area" localSheetId="13">'2str_DPH_kontrola'!$A$2:$I$55</definedName>
    <definedName name="_xlnm.Print_Area" localSheetId="4">A.1!$A$3:$F$17</definedName>
    <definedName name="_xlnm.Print_Area" localSheetId="5">A.2!$A$3:$J$17</definedName>
    <definedName name="_xlnm.Print_Area" localSheetId="6">A.3!$A$3:$H$18</definedName>
    <definedName name="_xlnm.Print_Area" localSheetId="7">A.4!$A$3:$L$17</definedName>
    <definedName name="_xlnm.Print_Area" localSheetId="10">A.5_B.3!$A$1:$G$34</definedName>
    <definedName name="_xlnm.Print_Area" localSheetId="8">B.1!$A$3:$K$17</definedName>
    <definedName name="_xlnm.Print_Area" localSheetId="9">B.2!$A$3:$K$17</definedName>
    <definedName name="_xlnm.Print_Area" localSheetId="3">'Hlavička KH'!$A$1:$P$62</definedName>
    <definedName name="_xlnm.Print_Area" localSheetId="0">UVOD!$A$1:$J$29</definedName>
    <definedName name="_xlnm.Print_Area" localSheetId="1">XML_export!$A$1:$B$8</definedName>
    <definedName name="_xlnm.Print_Area" localSheetId="2">ZAKL_DATA!$A$1:$E$42</definedName>
    <definedName name="okplplo" localSheetId="10">#REF!</definedName>
    <definedName name="okplplo" localSheetId="0">#REF!</definedName>
    <definedName name="okplplo">#REF!</definedName>
    <definedName name="q" localSheetId="10">#REF!</definedName>
    <definedName name="q" localSheetId="8">#REF!</definedName>
    <definedName name="q" localSheetId="9">#REF!</definedName>
    <definedName name="q" localSheetId="0">#REF!</definedName>
    <definedName name="q">#REF!</definedName>
    <definedName name="qqq" localSheetId="10">#REF!</definedName>
    <definedName name="qqq" localSheetId="8">#REF!</definedName>
    <definedName name="qqq" localSheetId="9">#REF!</definedName>
    <definedName name="qqq" localSheetId="0">#REF!</definedName>
    <definedName name="qqq">#REF!</definedName>
    <definedName name="rychl_odp" localSheetId="0">'[2]XML Export'!$A$61:$A$62</definedName>
    <definedName name="rychl_odp">'XML Export'!$A$61:$A$62</definedName>
    <definedName name="sss" localSheetId="10">#REF!</definedName>
    <definedName name="sss" localSheetId="8">#REF!</definedName>
    <definedName name="sss" localSheetId="9">#REF!</definedName>
    <definedName name="sss" localSheetId="0">#REF!</definedName>
    <definedName name="sss">#REF!</definedName>
    <definedName name="staty" localSheetId="0">'[2]Finanční úřady'!$J$3:$J$252</definedName>
    <definedName name="staty">'Finanční úřady'!$J$3:$J$252</definedName>
    <definedName name="U" localSheetId="5">#REF!</definedName>
    <definedName name="U" localSheetId="6">#REF!</definedName>
    <definedName name="U" localSheetId="7">#REF!</definedName>
    <definedName name="U" localSheetId="10">#REF!</definedName>
    <definedName name="U" localSheetId="8">#REF!</definedName>
    <definedName name="U" localSheetId="9">#REF!</definedName>
    <definedName name="U" localSheetId="3">#REF!</definedName>
    <definedName name="U" localSheetId="0">#REF!</definedName>
    <definedName name="U">#REF!</definedName>
    <definedName name="uuu" localSheetId="10">#REF!</definedName>
    <definedName name="uuu" localSheetId="9">#REF!</definedName>
    <definedName name="uuu" localSheetId="0">#REF!</definedName>
    <definedName name="uuu">#REF!</definedName>
    <definedName name="Uzem" localSheetId="5">#REF!</definedName>
    <definedName name="Uzem" localSheetId="6">#REF!</definedName>
    <definedName name="Uzem" localSheetId="7">#REF!</definedName>
    <definedName name="Uzem" localSheetId="10">#REF!</definedName>
    <definedName name="Uzem" localSheetId="8">#REF!</definedName>
    <definedName name="Uzem" localSheetId="9">#REF!</definedName>
    <definedName name="Uzem" localSheetId="3">#REF!</definedName>
    <definedName name="Uzem" localSheetId="0">#REF!</definedName>
    <definedName name="Uzem">#REF!</definedName>
    <definedName name="Uzem_pra" localSheetId="5">#REF!</definedName>
    <definedName name="Uzem_pra" localSheetId="6">#REF!</definedName>
    <definedName name="Uzem_pra" localSheetId="7">#REF!</definedName>
    <definedName name="Uzem_pra" localSheetId="10">#REF!</definedName>
    <definedName name="Uzem_pra" localSheetId="8">#REF!</definedName>
    <definedName name="Uzem_pra" localSheetId="9">#REF!</definedName>
    <definedName name="Uzem_pra" localSheetId="3">#REF!</definedName>
    <definedName name="Uzem_pra" localSheetId="0">#REF!</definedName>
    <definedName name="Uzem_pra">#REF!</definedName>
    <definedName name="Uzemni_pracoviste" localSheetId="5">#REF!</definedName>
    <definedName name="Uzemni_pracoviste" localSheetId="6">#REF!</definedName>
    <definedName name="Uzemni_pracoviste" localSheetId="7">#REF!</definedName>
    <definedName name="Uzemni_pracoviste" localSheetId="10">#REF!</definedName>
    <definedName name="Uzemni_pracoviste" localSheetId="8">#REF!</definedName>
    <definedName name="Uzemni_pracoviste" localSheetId="9">#REF!</definedName>
    <definedName name="Uzemni_pracoviste" localSheetId="3">#REF!</definedName>
    <definedName name="Uzemni_pracoviste" localSheetId="0">#REF!</definedName>
    <definedName name="Uzemni_pracoviste">#REF!</definedName>
    <definedName name="Územní_pracoviště" localSheetId="5">#REF!</definedName>
    <definedName name="Územní_pracoviště" localSheetId="6">#REF!</definedName>
    <definedName name="Územní_pracoviště" localSheetId="7">#REF!</definedName>
    <definedName name="Územní_pracoviště" localSheetId="10">#REF!</definedName>
    <definedName name="Územní_pracoviště" localSheetId="8">#REF!</definedName>
    <definedName name="Územní_pracoviště" localSheetId="9">#REF!</definedName>
    <definedName name="Územní_pracoviště" localSheetId="3">#REF!</definedName>
    <definedName name="Územní_pracoviště" localSheetId="0">#REF!</definedName>
    <definedName name="Územní_pracoviště">#REF!</definedName>
    <definedName name="validation_list" localSheetId="3">OFFSET('[1]Obory činnosti'!$E$2,,,COUNTIF('[1]Obory činnosti'!$E$2:$E$1750,"?*"))</definedName>
    <definedName name="validation_list" localSheetId="0">OFFSET('[2]Obory činnosti'!$E$2,,,COUNTIF('[2]Obory činnosti'!$E$2:$E$1750,"?*"))</definedName>
    <definedName name="validation_list">OFFSET('Obory činnosti'!$E$2,,,COUNTIF('Obory činnosti'!$E$2:$E$1750,"?*"))</definedName>
    <definedName name="validation_list2" localSheetId="3">OFFSET('[1]Finanční úřady'!$H$3,,,COUNTIF('[1]Finanční úřady'!$H$3:$H$204,"?*"))</definedName>
    <definedName name="validation_list2" localSheetId="0">OFFSET('[2]Finanční úřady'!$H$3,,,COUNTIF('[2]Finanční úřady'!$H$3:$H$204,"?*"))</definedName>
    <definedName name="validation_list2">OFFSET('Finanční úřady'!$H$3,,,COUNTIF('Finanční úřady'!$H$3:$H$204,"?*"))</definedName>
    <definedName name="w" localSheetId="10">#REF!</definedName>
    <definedName name="w" localSheetId="8">#REF!</definedName>
    <definedName name="w" localSheetId="9">#REF!</definedName>
    <definedName name="w" localSheetId="0">#REF!</definedName>
    <definedName name="w">#REF!</definedName>
    <definedName name="ww" localSheetId="10">#REF!</definedName>
    <definedName name="ww" localSheetId="8">#REF!</definedName>
    <definedName name="ww" localSheetId="9">#REF!</definedName>
    <definedName name="ww" localSheetId="0">#REF!</definedName>
    <definedName name="ww">#REF!</definedName>
    <definedName name="www" localSheetId="10">#REF!</definedName>
    <definedName name="www" localSheetId="8">#REF!</definedName>
    <definedName name="www" localSheetId="9">#REF!</definedName>
    <definedName name="www" localSheetId="0">#REF!</definedName>
    <definedName name="www">#REF!</definedName>
  </definedNames>
  <calcPr calcId="191029"/>
  <extLst/>
</workbook>
</file>

<file path=xl/calcChain.xml><?xml version="1.0" encoding="utf-8"?>
<calcChain xmlns="http://schemas.openxmlformats.org/spreadsheetml/2006/main">
  <c r="A19" i="33" l="1"/>
</calcChain>
</file>

<file path=xl/comments10.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9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25704F2C-ECFA-4FBF-8809-6A56F68CE648}">
      <text>
        <r>
          <rPr>
            <b/>
            <sz val="9"/>
            <rFont val="Tahoma"/>
            <family val="2"/>
            <charset val="-18"/>
          </rPr>
          <t>Martin Štěpán:</t>
        </r>
        <r>
          <rPr>
            <sz val="9"/>
            <rFont val="Tahoma"/>
            <family val="2"/>
            <charset val="-18"/>
          </rPr>
          <t xml:space="preserve">
DPH v základní sazbě (21 %)</t>
        </r>
      </text>
    </comment>
    <comment ref="F6" authorId="0" shapeId="0" xr:uid="{F8C84C20-9246-46DC-BB99-8CA8FD29B8FF}">
      <text>
        <r>
          <rPr>
            <b/>
            <sz val="9"/>
            <rFont val="Tahoma"/>
            <family val="2"/>
            <charset val="-18"/>
          </rPr>
          <t>Martin Štěpán:</t>
        </r>
        <r>
          <rPr>
            <sz val="9"/>
            <rFont val="Tahoma"/>
            <family val="2"/>
            <charset val="-18"/>
          </rPr>
          <t xml:space="preserve">
DPH v základní sazbě (21 %)</t>
        </r>
      </text>
    </comment>
    <comment ref="G6" authorId="0" shapeId="0" xr:uid="{4F9B8E90-90D6-4683-B2BA-C0B9F74F66C2}">
      <text>
        <r>
          <rPr>
            <b/>
            <sz val="9"/>
            <rFont val="Tahoma"/>
            <family val="2"/>
            <charset val="-18"/>
          </rPr>
          <t>Martin Štěpán:</t>
        </r>
        <r>
          <rPr>
            <sz val="9"/>
            <rFont val="Tahoma"/>
            <family val="2"/>
            <charset val="-18"/>
          </rPr>
          <t xml:space="preserve">
DPH v první snížené sazbě (12 %)</t>
        </r>
      </text>
    </comment>
    <comment ref="H6" authorId="0" shapeId="0" xr:uid="{15850A3C-4901-4B32-AB4B-9A4E2B470E22}">
      <text>
        <r>
          <rPr>
            <b/>
            <sz val="9"/>
            <rFont val="Tahoma"/>
            <family val="2"/>
            <charset val="-18"/>
          </rPr>
          <t>Martin Štěpán:</t>
        </r>
        <r>
          <rPr>
            <sz val="9"/>
            <rFont val="Tahoma"/>
            <family val="2"/>
            <charset val="-18"/>
          </rPr>
          <t xml:space="preserve">
DPH v první snížené   sazbě (12 %)</t>
        </r>
      </text>
    </comment>
    <comment ref="I6" authorId="0" shapeId="0" xr:uid="{00E822AE-39B1-45D1-94BC-4294778BE311}">
      <text>
        <r>
          <rPr>
            <b/>
            <sz val="9"/>
            <rFont val="Tahoma"/>
            <family val="2"/>
            <charset val="-18"/>
          </rPr>
          <t>Martin Štěpán:</t>
        </r>
        <r>
          <rPr>
            <sz val="9"/>
            <rFont val="Tahoma"/>
            <family val="2"/>
            <charset val="-18"/>
          </rPr>
          <t xml:space="preserve">
DPH v druhé snížené sazbě (10 %)</t>
        </r>
      </text>
    </comment>
    <comment ref="J6" authorId="0" shapeId="0" xr:uid="{67D09FE3-2903-4615-A167-AE22080A8E0B}">
      <text>
        <r>
          <rPr>
            <b/>
            <sz val="9"/>
            <rFont val="Tahoma"/>
            <family val="2"/>
            <charset val="-18"/>
          </rPr>
          <t>Martin Štěpán:</t>
        </r>
        <r>
          <rPr>
            <sz val="9"/>
            <rFont val="Tahoma"/>
            <family val="2"/>
            <charset val="-18"/>
          </rPr>
          <t xml:space="preserve">
DPH v druhé snížené sazbě (10 %)</t>
        </r>
      </text>
    </comment>
    <comment ref="L6" authorId="1" shapeId="0" xr:uid="{C4AB8E5B-B7CC-4BA5-93CD-4DD7D99CCFEF}">
      <text>
        <r>
          <rPr>
            <b/>
            <sz val="9"/>
            <rFont val="Tahoma"/>
            <family val="2"/>
            <charset val="-18"/>
          </rPr>
          <t xml:space="preserve">Martin Štěpán:
N </t>
        </r>
        <r>
          <rPr>
            <sz val="9"/>
            <rFont val="Tahoma"/>
            <family val="2"/>
            <charset val="-18"/>
          </rPr>
          <t xml:space="preserve">… nejedná se o opravu nedobytné pohledávky
</t>
        </r>
        <r>
          <rPr>
            <b/>
            <sz val="9"/>
            <rFont val="Tahoma"/>
            <family val="2"/>
            <charset val="-18"/>
          </rPr>
          <t>P</t>
        </r>
        <r>
          <rPr>
            <sz val="9"/>
            <rFont val="Tahoma"/>
            <family val="2"/>
            <charset val="-18"/>
          </rPr>
          <t xml:space="preserve"> … jedná se o opravu podle § 46 a násl. ZDPH
</t>
        </r>
        <r>
          <rPr>
            <b/>
            <sz val="9"/>
            <rFont val="Tahoma"/>
            <family val="2"/>
            <charset val="-18"/>
          </rPr>
          <t>A</t>
        </r>
        <r>
          <rPr>
            <sz val="9"/>
            <rFont val="Tahoma"/>
            <family val="2"/>
            <charset val="-18"/>
          </rPr>
          <t xml:space="preserve"> … jedná se o opravu podle § 44 ZDPH ve znění do 31.3.2019</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5" authorId="0" shapeId="0" xr:uid="{00000000-0006-0000-0A00-000001000000}">
      <text>
        <r>
          <rPr>
            <b/>
            <sz val="9"/>
            <rFont val="Tahoma"/>
            <family val="2"/>
            <charset val="-18"/>
          </rPr>
          <t>Martin Štěpán:</t>
        </r>
        <r>
          <rPr>
            <sz val="9"/>
            <rFont val="Tahoma"/>
            <family val="2"/>
            <charset val="-18"/>
          </rPr>
          <t xml:space="preserve">
DPH v základní sazbě ( 21 % )</t>
        </r>
      </text>
    </comment>
    <comment ref="C5" authorId="0" shapeId="0" xr:uid="{00000000-0006-0000-0A00-000002000000}">
      <text>
        <r>
          <rPr>
            <b/>
            <sz val="9"/>
            <rFont val="Tahoma"/>
            <family val="2"/>
            <charset val="-18"/>
          </rPr>
          <t>Martin Štěpán:</t>
        </r>
        <r>
          <rPr>
            <sz val="9"/>
            <rFont val="Tahoma"/>
            <family val="2"/>
            <charset val="-18"/>
          </rPr>
          <t xml:space="preserve">
DPH v základní sazbě ( 21 % )</t>
        </r>
      </text>
    </comment>
    <comment ref="D5" authorId="0" shapeId="0" xr:uid="{00000000-0006-0000-0A00-000003000000}">
      <text>
        <r>
          <rPr>
            <b/>
            <sz val="9"/>
            <rFont val="Tahoma"/>
            <family val="2"/>
            <charset val="-18"/>
          </rPr>
          <t>Martin Štěpán:</t>
        </r>
        <r>
          <rPr>
            <sz val="9"/>
            <rFont val="Tahoma"/>
            <family val="2"/>
            <charset val="-18"/>
          </rPr>
          <t xml:space="preserve">
DPH v první snížené sazbě ( 15 % )</t>
        </r>
      </text>
    </comment>
    <comment ref="E5" authorId="0" shapeId="0" xr:uid="{00000000-0006-0000-0A00-000004000000}">
      <text>
        <r>
          <rPr>
            <b/>
            <sz val="9"/>
            <rFont val="Tahoma"/>
            <family val="2"/>
            <charset val="-18"/>
          </rPr>
          <t>Martin Štěpán:</t>
        </r>
        <r>
          <rPr>
            <sz val="9"/>
            <rFont val="Tahoma"/>
            <family val="2"/>
            <charset val="-18"/>
          </rPr>
          <t xml:space="preserve">
DPH v první snížené   sazbě ( 15 % )</t>
        </r>
      </text>
    </comment>
    <comment ref="F5" authorId="0" shapeId="0" xr:uid="{00000000-0006-0000-0A00-000005000000}">
      <text>
        <r>
          <rPr>
            <b/>
            <sz val="9"/>
            <rFont val="Tahoma"/>
            <family val="2"/>
            <charset val="-18"/>
          </rPr>
          <t>Martin Štěpán:</t>
        </r>
        <r>
          <rPr>
            <sz val="9"/>
            <rFont val="Tahoma"/>
            <family val="2"/>
            <charset val="-18"/>
          </rPr>
          <t xml:space="preserve">
DPH v druhé snížené sazbě ( 10 % )</t>
        </r>
      </text>
    </comment>
    <comment ref="G5" authorId="0" shapeId="0" xr:uid="{00000000-0006-0000-0A00-000006000000}">
      <text>
        <r>
          <rPr>
            <b/>
            <sz val="9"/>
            <rFont val="Tahoma"/>
            <family val="2"/>
            <charset val="-18"/>
          </rPr>
          <t>Martin Štěpán:</t>
        </r>
        <r>
          <rPr>
            <sz val="9"/>
            <rFont val="Tahoma"/>
            <family val="2"/>
            <charset val="-18"/>
          </rPr>
          <t xml:space="preserve">
DPH v druhé snížené sazbě ( 10 % )</t>
        </r>
      </text>
    </comment>
    <comment ref="B13" authorId="0" shapeId="0" xr:uid="{00000000-0006-0000-0A00-000007000000}">
      <text>
        <r>
          <rPr>
            <b/>
            <sz val="9"/>
            <rFont val="Tahoma"/>
            <family val="2"/>
            <charset val="-18"/>
          </rPr>
          <t>Martin Štěpán:</t>
        </r>
        <r>
          <rPr>
            <sz val="9"/>
            <rFont val="Tahoma"/>
            <family val="2"/>
            <charset val="-18"/>
          </rPr>
          <t xml:space="preserve">
DPH v základní sazbě ( 21 % )</t>
        </r>
      </text>
    </comment>
    <comment ref="C13" authorId="0" shapeId="0" xr:uid="{00000000-0006-0000-0A00-000008000000}">
      <text>
        <r>
          <rPr>
            <b/>
            <sz val="9"/>
            <rFont val="Tahoma"/>
            <family val="2"/>
            <charset val="-18"/>
          </rPr>
          <t>Martin Štěpán:</t>
        </r>
        <r>
          <rPr>
            <sz val="9"/>
            <rFont val="Tahoma"/>
            <family val="2"/>
            <charset val="-18"/>
          </rPr>
          <t xml:space="preserve">
DPH v základní sazbě ( 21 % )</t>
        </r>
      </text>
    </comment>
    <comment ref="D13" authorId="0" shapeId="0" xr:uid="{00000000-0006-0000-0A00-000009000000}">
      <text>
        <r>
          <rPr>
            <b/>
            <sz val="9"/>
            <rFont val="Tahoma"/>
            <family val="2"/>
            <charset val="-18"/>
          </rPr>
          <t>Martin Štěpán:</t>
        </r>
        <r>
          <rPr>
            <sz val="9"/>
            <rFont val="Tahoma"/>
            <family val="2"/>
            <charset val="-18"/>
          </rPr>
          <t xml:space="preserve">
DPH v první snížené sazbě ( 15 % )</t>
        </r>
      </text>
    </comment>
    <comment ref="E13" authorId="0" shapeId="0" xr:uid="{00000000-0006-0000-0A00-00000A000000}">
      <text>
        <r>
          <rPr>
            <b/>
            <sz val="9"/>
            <rFont val="Tahoma"/>
            <family val="2"/>
            <charset val="-18"/>
          </rPr>
          <t>Martin Štěpán:</t>
        </r>
        <r>
          <rPr>
            <sz val="9"/>
            <rFont val="Tahoma"/>
            <family val="2"/>
            <charset val="-18"/>
          </rPr>
          <t xml:space="preserve">
DPH v první snížené   sazbě ( 15 % )</t>
        </r>
      </text>
    </comment>
    <comment ref="F13" authorId="0" shapeId="0" xr:uid="{00000000-0006-0000-0A00-00000B000000}">
      <text>
        <r>
          <rPr>
            <b/>
            <sz val="9"/>
            <rFont val="Tahoma"/>
            <family val="2"/>
            <charset val="-18"/>
          </rPr>
          <t>Martin Štěpán:</t>
        </r>
        <r>
          <rPr>
            <sz val="9"/>
            <rFont val="Tahoma"/>
            <family val="2"/>
            <charset val="-18"/>
          </rPr>
          <t xml:space="preserve">
DPH v druhé snížené sazbě ( 10 % )</t>
        </r>
      </text>
    </comment>
    <comment ref="G13" authorId="0" shapeId="0" xr:uid="{00000000-0006-0000-0A00-00000C000000}">
      <text>
        <r>
          <rPr>
            <b/>
            <sz val="9"/>
            <rFont val="Tahoma"/>
            <family val="2"/>
            <charset val="-18"/>
          </rPr>
          <t>Martin Štěpán:</t>
        </r>
        <r>
          <rPr>
            <sz val="9"/>
            <rFont val="Tahoma"/>
            <family val="2"/>
            <charset val="-18"/>
          </rPr>
          <t xml:space="preserve">
DPH v druhé snížené sazbě ( 10 % )</t>
        </r>
      </text>
    </comment>
    <comment ref="G18" authorId="0" shapeId="0" xr:uid="{00000000-0006-0000-0A00-00000D000000}">
      <text>
        <r>
          <rPr>
            <b/>
            <sz val="9"/>
            <rFont val="Tahoma"/>
            <family val="2"/>
            <charset val="-18"/>
          </rPr>
          <t>Martin Štěpán:</t>
        </r>
        <r>
          <rPr>
            <sz val="9"/>
            <rFont val="Tahoma"/>
            <family val="2"/>
            <charset val="-18"/>
          </rPr>
          <t xml:space="preserve">
DPH v druhé snížené sazbě ( 10 %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Martin Štěpán</author>
    <author>Windows User</author>
  </authors>
  <commentList>
    <comment ref="B9" authorId="0" shapeId="0" xr:uid="{00000000-0006-0000-0100-000001000000}">
      <text>
        <r>
          <rPr>
            <b/>
            <sz val="8"/>
            <rFont val="Tahoma"/>
            <family val="2"/>
            <charset val="-18"/>
          </rPr>
          <t>Martin Štěpán:</t>
        </r>
        <r>
          <rPr>
            <sz val="8"/>
            <rFont val="Tahoma"/>
            <family val="2"/>
            <charset val="-18"/>
          </rPr>
          <t xml:space="preserve">
rodno číslo je potřeba uvést bez lomítka.</t>
        </r>
      </text>
    </comment>
    <comment ref="A13" authorId="1" shapeId="0" xr:uid="{00000000-0006-0000-0100-000002000000}">
      <text>
        <r>
          <rPr>
            <b/>
            <sz val="8"/>
            <rFont val="Tahoma"/>
            <family val="2"/>
            <charset val="-18"/>
          </rPr>
          <t xml:space="preserve">Martin Štěpán: </t>
        </r>
        <r>
          <rPr>
            <sz val="8"/>
            <rFont val="Tahoma"/>
            <family val="2"/>
            <charset val="-18"/>
          </rPr>
          <t xml:space="preserve">Data v buňce B13 je potřeba vyplnit pomocí rozevíracího seznamu ( = je potřeba kliknout na šipku, která se po vstupu na buňku B13 objeví vedle této buňky ). Pokud buňka obsahuje některá stará data ( např. zkopírovaná z jiného souboru ), která nepochází ze seznamu, je potřeba je vymazat, čímž se seznam nabídne k použití.Vyplněním několika znaků lze omezit výběr ze seznamu pouze na položky, které tyto znaky obsahují ( např. vypíšu-li řetězec "stř", nabízí se mi pouze slova obsahující tento řetězec, v daném případě pouze Středočeský kraj ). </t>
        </r>
      </text>
    </comment>
    <comment ref="A14" authorId="1" shapeId="0" xr:uid="{00000000-0006-0000-0100-000003000000}">
      <text>
        <r>
          <rPr>
            <b/>
            <sz val="8"/>
            <rFont val="Tahoma"/>
            <family val="2"/>
            <charset val="-18"/>
          </rPr>
          <t xml:space="preserve">Martin Štěpán: </t>
        </r>
        <r>
          <rPr>
            <sz val="8"/>
            <rFont val="Tahoma"/>
            <family val="2"/>
            <charset val="-18"/>
          </rPr>
          <t xml:space="preserve">Data v buňce B14 je potřeba vyplnit pomocí rozevíracího seznamu ( = je potřeba kliknout na šipku, která se po vstupu na buňku B14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A2" authorId="0" shapeId="0" xr:uid="{00000000-0006-0000-0300-000001000000}">
      <text>
        <r>
          <rPr>
            <b/>
            <sz val="9"/>
            <rFont val="Tahoma"/>
            <family val="2"/>
            <charset val="-18"/>
          </rPr>
          <t>Martin Štěpán:</t>
        </r>
        <r>
          <rPr>
            <sz val="9"/>
            <rFont val="Tahoma"/>
            <family val="2"/>
            <charset val="-18"/>
          </rPr>
          <t xml:space="preserve">
Chcete-li změnit/vyplnit tuto buňku, je potřeby změnit/vyplnit buňku B13 na listu ZAKL_DATA.
</t>
        </r>
      </text>
    </comment>
    <comment ref="A4" authorId="0" shapeId="0" xr:uid="{00000000-0006-0000-0300-000002000000}">
      <text>
        <r>
          <rPr>
            <b/>
            <sz val="9"/>
            <rFont val="Tahoma"/>
            <family val="2"/>
            <charset val="-18"/>
          </rPr>
          <t xml:space="preserve">Martin Štěpán: </t>
        </r>
        <r>
          <rPr>
            <sz val="9"/>
            <rFont val="Tahoma"/>
            <family val="2"/>
            <charset val="-18"/>
          </rPr>
          <t>Chcete-li změnit/vyplnit tuto buňku, je potřeby změnit/vyplnit buňku B14 na listu ZAKL_DATA.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400-000001000000}">
      <text>
        <r>
          <rPr>
            <b/>
            <sz val="9"/>
            <rFont val="Tahoma"/>
            <family val="2"/>
            <charset val="-18"/>
          </rPr>
          <t>Martin Štěpán:</t>
        </r>
        <r>
          <rPr>
            <sz val="9"/>
            <rFont val="Tahoma"/>
            <family val="2"/>
            <charset val="-18"/>
          </rPr>
          <t xml:space="preserve">
Uveďte pouze číselnou část DIČ bez "CZ".</t>
        </r>
      </text>
    </comment>
    <comment ref="F6" authorId="0" shapeId="0" xr:uid="{00000000-0006-0000-0400-000002000000}">
      <text>
        <r>
          <rPr>
            <b/>
            <sz val="9"/>
            <rFont val="Tahoma"/>
            <family val="2"/>
            <charset val="-18"/>
          </rPr>
          <t>Martin Štěpán:</t>
        </r>
        <r>
          <rPr>
            <sz val="9"/>
            <rFont val="Tahoma"/>
            <family val="2"/>
            <charset val="-1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E6" authorId="0" shapeId="0" xr:uid="{419FBCF5-D524-4B1E-8395-D942D62C940A}">
      <text>
        <r>
          <rPr>
            <b/>
            <sz val="9"/>
            <rFont val="Tahoma"/>
            <family val="2"/>
            <charset val="-18"/>
          </rPr>
          <t>Martin Štěpán:</t>
        </r>
        <r>
          <rPr>
            <sz val="9"/>
            <rFont val="Tahoma"/>
            <family val="2"/>
            <charset val="-18"/>
          </rPr>
          <t xml:space="preserve">
DPH v základní sazbě (21 %)</t>
        </r>
      </text>
    </comment>
    <comment ref="F6" authorId="0" shapeId="0" xr:uid="{8D7FFE64-4525-4E97-8E63-6AFA4AFE6CAA}">
      <text>
        <r>
          <rPr>
            <b/>
            <sz val="9"/>
            <rFont val="Tahoma"/>
            <family val="2"/>
            <charset val="-18"/>
          </rPr>
          <t>Martin Štěpán:</t>
        </r>
        <r>
          <rPr>
            <sz val="9"/>
            <rFont val="Tahoma"/>
            <family val="2"/>
            <charset val="-18"/>
          </rPr>
          <t xml:space="preserve">
DPH v základní sazbě (21 %)</t>
        </r>
      </text>
    </comment>
    <comment ref="G6" authorId="0" shapeId="0" xr:uid="{F2348189-1C7A-445F-AD7F-D4FF9AC75435}">
      <text>
        <r>
          <rPr>
            <b/>
            <sz val="9"/>
            <rFont val="Tahoma"/>
            <family val="2"/>
            <charset val="-18"/>
          </rPr>
          <t>Martin Štěpán:</t>
        </r>
        <r>
          <rPr>
            <sz val="9"/>
            <rFont val="Tahoma"/>
            <family val="2"/>
            <charset val="-18"/>
          </rPr>
          <t xml:space="preserve">
DPH v první snížené sazbě (12 %)</t>
        </r>
      </text>
    </comment>
    <comment ref="H6" authorId="0" shapeId="0" xr:uid="{7A2F316E-E3F2-4234-A82A-B9C66DA2B3B4}">
      <text>
        <r>
          <rPr>
            <b/>
            <sz val="9"/>
            <rFont val="Tahoma"/>
            <family val="2"/>
            <charset val="-18"/>
          </rPr>
          <t>Martin Štěpán:</t>
        </r>
        <r>
          <rPr>
            <sz val="9"/>
            <rFont val="Tahoma"/>
            <family val="2"/>
            <charset val="-18"/>
          </rPr>
          <t xml:space="preserve">
DPH v první snížené   sazbě (12 %)</t>
        </r>
      </text>
    </comment>
    <comment ref="I6" authorId="0" shapeId="0" xr:uid="{56D51A0C-3CE9-412F-83A6-E20AAFA53E1C}">
      <text>
        <r>
          <rPr>
            <b/>
            <sz val="9"/>
            <rFont val="Tahoma"/>
            <family val="2"/>
            <charset val="-18"/>
          </rPr>
          <t>Martin Štěpán:</t>
        </r>
        <r>
          <rPr>
            <sz val="9"/>
            <rFont val="Tahoma"/>
            <family val="2"/>
            <charset val="-18"/>
          </rPr>
          <t xml:space="preserve">
DPH v druhé snížené sazbě (10 %)</t>
        </r>
      </text>
    </comment>
    <comment ref="J6" authorId="0" shapeId="0" xr:uid="{E812670D-B475-4A56-BD95-89B9F461194E}">
      <text>
        <r>
          <rPr>
            <b/>
            <sz val="9"/>
            <rFont val="Tahoma"/>
            <family val="2"/>
            <charset val="-18"/>
          </rPr>
          <t>Martin Štěpán:</t>
        </r>
        <r>
          <rPr>
            <sz val="9"/>
            <rFont val="Tahoma"/>
            <family val="2"/>
            <charset val="-18"/>
          </rPr>
          <t xml:space="preserve">
DPH v druhé snížené sazbě (10 %)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7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A045254A-FC3E-483E-BCDE-6AF85A488250}">
      <text>
        <r>
          <rPr>
            <b/>
            <sz val="9"/>
            <rFont val="Tahoma"/>
            <family val="2"/>
            <charset val="-18"/>
          </rPr>
          <t>Martin Štěpán:</t>
        </r>
        <r>
          <rPr>
            <sz val="9"/>
            <rFont val="Tahoma"/>
            <family val="2"/>
            <charset val="-18"/>
          </rPr>
          <t xml:space="preserve">
DPH v základní sazbě (21 %)</t>
        </r>
      </text>
    </comment>
    <comment ref="F6" authorId="0" shapeId="0" xr:uid="{73A499C1-7899-44A2-83BB-B9C4073FB106}">
      <text>
        <r>
          <rPr>
            <b/>
            <sz val="9"/>
            <rFont val="Tahoma"/>
            <family val="2"/>
            <charset val="-18"/>
          </rPr>
          <t>Martin Štěpán:</t>
        </r>
        <r>
          <rPr>
            <sz val="9"/>
            <rFont val="Tahoma"/>
            <family val="2"/>
            <charset val="-18"/>
          </rPr>
          <t xml:space="preserve">
DPH v základní sazbě (21 %)</t>
        </r>
      </text>
    </comment>
    <comment ref="G6" authorId="0" shapeId="0" xr:uid="{EA6EF771-303F-41EE-9851-C7C02CD80329}">
      <text>
        <r>
          <rPr>
            <b/>
            <sz val="9"/>
            <rFont val="Tahoma"/>
            <family val="2"/>
            <charset val="-18"/>
          </rPr>
          <t>Martin Štěpán:</t>
        </r>
        <r>
          <rPr>
            <sz val="9"/>
            <rFont val="Tahoma"/>
            <family val="2"/>
            <charset val="-18"/>
          </rPr>
          <t xml:space="preserve">
DPH v první snížené sazbě (12 %)</t>
        </r>
      </text>
    </comment>
    <comment ref="H6" authorId="0" shapeId="0" xr:uid="{4F80F002-A884-40AB-AE00-429A41589FAF}">
      <text>
        <r>
          <rPr>
            <b/>
            <sz val="9"/>
            <rFont val="Tahoma"/>
            <family val="2"/>
            <charset val="-18"/>
          </rPr>
          <t>Martin Štěpán:</t>
        </r>
        <r>
          <rPr>
            <sz val="9"/>
            <rFont val="Tahoma"/>
            <family val="2"/>
            <charset val="-18"/>
          </rPr>
          <t xml:space="preserve">
DPH v první snížené   sazbě (12 %)</t>
        </r>
      </text>
    </comment>
    <comment ref="I6" authorId="0" shapeId="0" xr:uid="{3FA03EB0-22BC-4005-A1A6-1C5E4335A17E}">
      <text>
        <r>
          <rPr>
            <b/>
            <sz val="9"/>
            <rFont val="Tahoma"/>
            <family val="2"/>
            <charset val="-18"/>
          </rPr>
          <t>Martin Štěpán:</t>
        </r>
        <r>
          <rPr>
            <sz val="9"/>
            <rFont val="Tahoma"/>
            <family val="2"/>
            <charset val="-18"/>
          </rPr>
          <t xml:space="preserve">
DPH v druhé snížené sazbě (10 %)</t>
        </r>
      </text>
    </comment>
    <comment ref="J6" authorId="0" shapeId="0" xr:uid="{4DE53161-05C1-458A-93D1-3136D8CA9413}">
      <text>
        <r>
          <rPr>
            <b/>
            <sz val="9"/>
            <rFont val="Tahoma"/>
            <family val="2"/>
            <charset val="-18"/>
          </rPr>
          <t>Martin Štěpán:</t>
        </r>
        <r>
          <rPr>
            <sz val="9"/>
            <rFont val="Tahoma"/>
            <family val="2"/>
            <charset val="-18"/>
          </rPr>
          <t xml:space="preserve">
DPH v druhé snížené sazbě (10 %)</t>
        </r>
      </text>
    </comment>
    <comment ref="K6" authorId="0" shapeId="0" xr:uid="{00000000-0006-0000-0700-000008000000}">
      <text>
        <r>
          <rPr>
            <b/>
            <sz val="9"/>
            <rFont val="Tahoma"/>
            <family val="2"/>
            <charset val="-18"/>
          </rPr>
          <t>Martin Štěpán:</t>
        </r>
        <r>
          <rPr>
            <sz val="9"/>
            <rFont val="Tahoma"/>
            <family val="2"/>
            <charset val="-18"/>
          </rPr>
          <t xml:space="preserve">
0 – běžné plnění
1 - § 89
2 - § 90</t>
        </r>
      </text>
    </comment>
    <comment ref="L6" authorId="1" shapeId="0" xr:uid="{E9E5E643-779F-4F09-BCDD-2B4E8BE097EE}">
      <text>
        <r>
          <rPr>
            <b/>
            <sz val="9"/>
            <rFont val="Tahoma"/>
            <family val="2"/>
            <charset val="-18"/>
          </rPr>
          <t xml:space="preserve">Martin Štěpán:
N </t>
        </r>
        <r>
          <rPr>
            <sz val="9"/>
            <rFont val="Tahoma"/>
            <family val="2"/>
            <charset val="-18"/>
          </rPr>
          <t xml:space="preserve">… nejedná se o opravu nedobytné pohledávky
</t>
        </r>
        <r>
          <rPr>
            <b/>
            <sz val="9"/>
            <rFont val="Tahoma"/>
            <family val="2"/>
            <charset val="-18"/>
          </rPr>
          <t>P</t>
        </r>
        <r>
          <rPr>
            <sz val="9"/>
            <rFont val="Tahoma"/>
            <family val="2"/>
            <charset val="-18"/>
          </rPr>
          <t xml:space="preserve"> … jedná se o opravu podle § 46 a násl. ZDPH
</t>
        </r>
        <r>
          <rPr>
            <b/>
            <sz val="9"/>
            <rFont val="Tahoma"/>
            <family val="2"/>
            <charset val="-18"/>
          </rPr>
          <t>A</t>
        </r>
        <r>
          <rPr>
            <sz val="9"/>
            <rFont val="Tahoma"/>
            <family val="2"/>
            <charset val="-18"/>
          </rPr>
          <t xml:space="preserve"> … jedná se o opravu podle § 44 ZDPH ve znění do 31.3.2019</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8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DFAA7612-E71E-4B07-8A2D-550E5875AC2D}">
      <text>
        <r>
          <rPr>
            <b/>
            <sz val="9"/>
            <rFont val="Tahoma"/>
            <family val="2"/>
            <charset val="-18"/>
          </rPr>
          <t>Martin Štěpán:</t>
        </r>
        <r>
          <rPr>
            <sz val="9"/>
            <rFont val="Tahoma"/>
            <family val="2"/>
            <charset val="-18"/>
          </rPr>
          <t xml:space="preserve">
DPH v základní sazbě (21 %)</t>
        </r>
      </text>
    </comment>
    <comment ref="F6" authorId="0" shapeId="0" xr:uid="{113241E4-0EE8-499F-A9C7-540FC29E1847}">
      <text>
        <r>
          <rPr>
            <b/>
            <sz val="9"/>
            <rFont val="Tahoma"/>
            <family val="2"/>
            <charset val="-18"/>
          </rPr>
          <t>Martin Štěpán:</t>
        </r>
        <r>
          <rPr>
            <sz val="9"/>
            <rFont val="Tahoma"/>
            <family val="2"/>
            <charset val="-18"/>
          </rPr>
          <t xml:space="preserve">
DPH v základní sazbě (21 %)</t>
        </r>
      </text>
    </comment>
    <comment ref="G6" authorId="0" shapeId="0" xr:uid="{60F64D3A-160E-43C2-8565-DDF520E66D3F}">
      <text>
        <r>
          <rPr>
            <b/>
            <sz val="9"/>
            <rFont val="Tahoma"/>
            <family val="2"/>
            <charset val="-18"/>
          </rPr>
          <t>Martin Štěpán:</t>
        </r>
        <r>
          <rPr>
            <sz val="9"/>
            <rFont val="Tahoma"/>
            <family val="2"/>
            <charset val="-18"/>
          </rPr>
          <t xml:space="preserve">
DPH v první snížené sazbě (12 %)</t>
        </r>
      </text>
    </comment>
    <comment ref="H6" authorId="0" shapeId="0" xr:uid="{B101EB7A-3A29-4222-A33D-CC81D6DEF3A0}">
      <text>
        <r>
          <rPr>
            <b/>
            <sz val="9"/>
            <rFont val="Tahoma"/>
            <family val="2"/>
            <charset val="-18"/>
          </rPr>
          <t>Martin Štěpán:</t>
        </r>
        <r>
          <rPr>
            <sz val="9"/>
            <rFont val="Tahoma"/>
            <family val="2"/>
            <charset val="-18"/>
          </rPr>
          <t xml:space="preserve">
DPH v první snížené   sazbě (12 %)</t>
        </r>
      </text>
    </comment>
    <comment ref="I6" authorId="0" shapeId="0" xr:uid="{958CD8D4-7AB9-4AFE-909A-5B7A5E46DEFD}">
      <text>
        <r>
          <rPr>
            <b/>
            <sz val="9"/>
            <rFont val="Tahoma"/>
            <family val="2"/>
            <charset val="-18"/>
          </rPr>
          <t>Martin Štěpán:</t>
        </r>
        <r>
          <rPr>
            <sz val="9"/>
            <rFont val="Tahoma"/>
            <family val="2"/>
            <charset val="-18"/>
          </rPr>
          <t xml:space="preserve">
DPH v druhé snížené sazbě (10 %)</t>
        </r>
      </text>
    </comment>
    <comment ref="J6" authorId="0" shapeId="0" xr:uid="{547547B3-2EAA-4FC8-BD5B-715E9DBD5260}">
      <text>
        <r>
          <rPr>
            <b/>
            <sz val="9"/>
            <rFont val="Tahoma"/>
            <family val="2"/>
            <charset val="-18"/>
          </rPr>
          <t>Martin Štěpán:</t>
        </r>
        <r>
          <rPr>
            <sz val="9"/>
            <rFont val="Tahoma"/>
            <family val="2"/>
            <charset val="-18"/>
          </rPr>
          <t xml:space="preserve">
DPH v druhé snížené sazbě (10 %)</t>
        </r>
      </text>
    </comment>
    <comment ref="K6" authorId="0" shapeId="0" xr:uid="{64B1F8A0-B74C-4B1C-BF9A-A5A032FEC8A2}">
      <text>
        <r>
          <rPr>
            <b/>
            <sz val="9"/>
            <rFont val="Tahoma"/>
            <family val="2"/>
            <charset val="-18"/>
          </rPr>
          <t>Martin Štěpán:</t>
        </r>
        <r>
          <rPr>
            <sz val="9"/>
            <rFont val="Tahoma"/>
            <family val="2"/>
            <charset val="-1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nnections.xml><?xml version="1.0" encoding="utf-8"?>
<connections xmlns="http://schemas.openxmlformats.org/spreadsheetml/2006/main">
  <connection id="1" name="test" type="4" refreshedVersion="0" background="1">
    <webPr htmlFormat="all" htmlTables="1" sourceData="1" url="C:\Users\Crha\Desktop\test.xml" xml="1"/>
  </connection>
  <connection id="2" name="test1" type="4" refreshedVersion="0" background="1">
    <webPr htmlFormat="all" htmlTables="1" sourceData="1" url="C:\Users\Crha\Desktop\test.xml" xml="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<sst xmlns="http://schemas.openxmlformats.org/spreadsheetml/2006/main" count="3134" uniqueCount="2782">
  <si>
    <t>Výroba keram.a porcelán.výrobků převážně pro domácnost a ozdob.předmětů</t>
  </si>
  <si>
    <t>Výroba keramických sanitárních výrobků</t>
  </si>
  <si>
    <t>Výroba keramických izolátorů a izolačního příslušenství</t>
  </si>
  <si>
    <t>Výroba ostatních technických keramických výrobků</t>
  </si>
  <si>
    <t>Výroba ostatních keramických výrobků</t>
  </si>
  <si>
    <t>Výroba cementu</t>
  </si>
  <si>
    <t>Výroba vápna a sádry</t>
  </si>
  <si>
    <t>Výroba betonových výrobků pro stavební účely</t>
  </si>
  <si>
    <t>Výroba sádrových výrobků pro stavební účely</t>
  </si>
  <si>
    <t>Výroba betonu připraveného k lití</t>
  </si>
  <si>
    <t>Výroba malt</t>
  </si>
  <si>
    <t>Výroba vláknitých cementů</t>
  </si>
  <si>
    <t>Výroba ostatních betonových, cementových a sádrových výrobků</t>
  </si>
  <si>
    <t>Výroba brusiv</t>
  </si>
  <si>
    <t>Výroba ostatních nekovových minerálních výrobků j.n.</t>
  </si>
  <si>
    <t>Tažení tyčí za studena</t>
  </si>
  <si>
    <t>Válcování ocelových úzkých pásů za studena</t>
  </si>
  <si>
    <t>Tváření ocelových profilů za studena</t>
  </si>
  <si>
    <t>Tažení ocelového drátu za studena</t>
  </si>
  <si>
    <t>Výroba a hutní zpracování drahých kovů</t>
  </si>
  <si>
    <t>Výroba a hutní zpracování hliníku</t>
  </si>
  <si>
    <t>Výroba a hutní zpracování olova, zinku a cínu</t>
  </si>
  <si>
    <t>Výroba a hutní zpracování mědi</t>
  </si>
  <si>
    <t>Výroba a hutní zpracování ostatních neželezných kovů</t>
  </si>
  <si>
    <t>Zpracování jaderného paliva</t>
  </si>
  <si>
    <t>Výroba odlitků z litiny</t>
  </si>
  <si>
    <t>Výroba odlitků z oceli</t>
  </si>
  <si>
    <t>Výroba odlitků z lehkých neželezných kovů</t>
  </si>
  <si>
    <t>Výroba odlitků z ostatních neželezných kovů</t>
  </si>
  <si>
    <t>Výroba kovových konstrukcí a jejich dílů</t>
  </si>
  <si>
    <t>Výroba kovových dveří a oken</t>
  </si>
  <si>
    <t>Výroba radiátorů a kotlů k ústřednímu topení</t>
  </si>
  <si>
    <t>Výroba kovových nádrží a zásobníků</t>
  </si>
  <si>
    <t>Povrchová úprava a zušlechťování kovů</t>
  </si>
  <si>
    <t>Obrábění</t>
  </si>
  <si>
    <t>Výroba nožířských výrobků</t>
  </si>
  <si>
    <t>Výroba zámků a kování</t>
  </si>
  <si>
    <t>Výroba nástrojů a nářadí</t>
  </si>
  <si>
    <t>Výroba ocelových sudů a podobných nádob</t>
  </si>
  <si>
    <t>Výroba drobných kovových obalů</t>
  </si>
  <si>
    <t>Výroba drátěných výrobků, řetězů a pružin</t>
  </si>
  <si>
    <t>Výroba spojovacích materiálů a spojovacích výrobků se závity</t>
  </si>
  <si>
    <t>Výroba ostatních kovodělných výrobků j. n.</t>
  </si>
  <si>
    <t>Výroba elektronických součástek</t>
  </si>
  <si>
    <t>Výroba osazených elektronických desek</t>
  </si>
  <si>
    <t>Výroba měřicích, zkušebních a navigačních přístrojů</t>
  </si>
  <si>
    <t>Výroba časoměrných přístrojů</t>
  </si>
  <si>
    <t>Výroba elektrických motorů, generátorů a transformátorů</t>
  </si>
  <si>
    <t>Výroba elektrických rozvodných a kontrolních zařízení</t>
  </si>
  <si>
    <t>Výroba optických kabelů</t>
  </si>
  <si>
    <t>Výroba elektrických vodičů a kabelů j. n.</t>
  </si>
  <si>
    <t>Výroba elektroinstalačních zařízení</t>
  </si>
  <si>
    <t>Výroba elektrických spotřebičů převážně pro domácnost</t>
  </si>
  <si>
    <t>Výroba neelektrických spotřebičů převážně pro domácnost</t>
  </si>
  <si>
    <t>Výroba motorů a turbín, kromě motorů pro letadla, automobily a motocykly</t>
  </si>
  <si>
    <t>Výroba hydraulických a pneumatických zařízení</t>
  </si>
  <si>
    <t>Výroba ostatních čerpadel a kompresorů</t>
  </si>
  <si>
    <t>Výroba ostatních potrubních armatur</t>
  </si>
  <si>
    <t>Výroba ložisek, ozubených kol, převodů a hnacích prvků</t>
  </si>
  <si>
    <t>Výroba pecí a hořáků pro topeniště</t>
  </si>
  <si>
    <t>Výroba zdvihacích a manipulačních zařízení</t>
  </si>
  <si>
    <t>Výroba kancelářských strojů a zařízení,kromě počítačů a perif.zařízení</t>
  </si>
  <si>
    <t>Výroba ručních mechanizovaných nástrojů</t>
  </si>
  <si>
    <t>Výroba průmyslových chladicích a klimatizačních zařízení</t>
  </si>
  <si>
    <t>Výroba ostatních strojů a zařízení pro všeobecné účely j. n.</t>
  </si>
  <si>
    <t>Výroba kovoobráběcích strojů</t>
  </si>
  <si>
    <t>Výroba ostatních obráběcích strojů</t>
  </si>
  <si>
    <t>Výroba strojů pro metalurgii</t>
  </si>
  <si>
    <t>Výroba strojů pro těžbu, dobývání a stavebnictví</t>
  </si>
  <si>
    <t>Výroba strojů na výrobu potravin, nápojů a zpracování tabáku</t>
  </si>
  <si>
    <t>Výroba strojů na výrobu textilu, oděvních výrobků a výrobků z usní</t>
  </si>
  <si>
    <t>Výroba strojů a přístrojů na výrobu papíru a lepenky</t>
  </si>
  <si>
    <t>Výroba strojů na výrobu plastů a pryže</t>
  </si>
  <si>
    <t>Výroba ostatních strojů pro speciální účely j. n.</t>
  </si>
  <si>
    <t>Výroba elektrického a elektronického zařízení pro motorová vozidla</t>
  </si>
  <si>
    <t>Výroba ostatních dílů a příslušenství pro motorová vozidla</t>
  </si>
  <si>
    <t>Stavba lodí a plavidel</t>
  </si>
  <si>
    <t>Stavba rekreačních a sportovních člunů</t>
  </si>
  <si>
    <t>Výroba motocyklů</t>
  </si>
  <si>
    <t>Výroba jízdních kol a vozíků pro invalidy</t>
  </si>
  <si>
    <t>Výroba ostatních dopravních prostředků a zařízení j. n.</t>
  </si>
  <si>
    <t>Výroba kancelářského nábytku a zařízení obchodů</t>
  </si>
  <si>
    <t>Výroba kuchyňského nábytku</t>
  </si>
  <si>
    <t>Výroba matrací</t>
  </si>
  <si>
    <t>Výroba ostatního nábytku</t>
  </si>
  <si>
    <t>Ražení mincí</t>
  </si>
  <si>
    <t>Výroba klenotů a příbuzných výrobků</t>
  </si>
  <si>
    <t>Výroba bižuterie a příbuzných výrobků</t>
  </si>
  <si>
    <t>Výroba košťat a kartáčnických výrobků</t>
  </si>
  <si>
    <t>Ostatní zpracovatelský průmysl j. n.</t>
  </si>
  <si>
    <t>Opravy kovodělných výrobků</t>
  </si>
  <si>
    <t>Opravy strojů</t>
  </si>
  <si>
    <t>Opravy elektronických a optických přístrojů a zařízení</t>
  </si>
  <si>
    <t>Opravy elektrických zařízen</t>
  </si>
  <si>
    <t>Opravy a údržba lodí a člunů</t>
  </si>
  <si>
    <t>Opravy a údržba letadel a kosmických lodí</t>
  </si>
  <si>
    <t>Opravy a údržba ostatních dopravních prostředků a zařízení j. n.</t>
  </si>
  <si>
    <t>Opravy ostatních zařízení</t>
  </si>
  <si>
    <t>Výroba elektřiny</t>
  </si>
  <si>
    <t>Přenos elektřiny</t>
  </si>
  <si>
    <t>Rozvod elektřiny</t>
  </si>
  <si>
    <t>Obchod s elektřinou</t>
  </si>
  <si>
    <t>Výroba plynu</t>
  </si>
  <si>
    <t>Rozvod plynných paliv prostřednictvím sítí</t>
  </si>
  <si>
    <t>Obchod s plynem prostřednictvím sítí</t>
  </si>
  <si>
    <t>Shromažďování a sběr odpadů, kromě nebezpečných</t>
  </si>
  <si>
    <t>Shromažďování a sběr nebezpečných odpadů</t>
  </si>
  <si>
    <t>Odstraňování odpadů, kromě nebezpečných</t>
  </si>
  <si>
    <t>Odstraňování nebezpečných odpadů</t>
  </si>
  <si>
    <t>Demontáž vraků a vyřazených strojů a zařízení pro účely recyklace</t>
  </si>
  <si>
    <t>Úprava odpadů k dalšímu využití,kromě demontáže vraků,strojů a zařízení</t>
  </si>
  <si>
    <t>Výstavba bytových budov</t>
  </si>
  <si>
    <t>Výstavba silnic a dálnic</t>
  </si>
  <si>
    <t>Výstavba železnic a podzemních drah</t>
  </si>
  <si>
    <t>Výstavba mostů a tunelů</t>
  </si>
  <si>
    <t>Výstavba inženýrských sítí pro kapaliny a plyny</t>
  </si>
  <si>
    <t>Výstavba inženýrských sítí pro elektřinu a telekomunikace</t>
  </si>
  <si>
    <t>Výstavba vodních děl</t>
  </si>
  <si>
    <t>Výstavba ostatních staveb j. n.</t>
  </si>
  <si>
    <t>Demolice</t>
  </si>
  <si>
    <t>Příprava staveniště</t>
  </si>
  <si>
    <t>Průzkumné vrtné práce</t>
  </si>
  <si>
    <t>Elektrické instalace</t>
  </si>
  <si>
    <t>Instalace vody, odpadu, plynu, topení a klimatizace</t>
  </si>
  <si>
    <t>Ostatní stavební instalace</t>
  </si>
  <si>
    <t>Omítkářské práce</t>
  </si>
  <si>
    <t>Truhlářské práce</t>
  </si>
  <si>
    <t>Obkládání stěn a pokládání podlahových krytin</t>
  </si>
  <si>
    <t>Sklenářské, malířské a natěračské práce</t>
  </si>
  <si>
    <t>Ostatní kompletační a dokončovací práce</t>
  </si>
  <si>
    <t>Pokrývačské práce</t>
  </si>
  <si>
    <t>Ostatní specializované stavební činnosti j. n.</t>
  </si>
  <si>
    <t>Obchod s automobily a jinými lehkými motorovými vozidly</t>
  </si>
  <si>
    <t>Obchod s ostatními motorovými vozidly, kromě motocyklů</t>
  </si>
  <si>
    <t>Velkoobchod s díly a příslušenstvím pro motorová vozidla,kromě motocyklů</t>
  </si>
  <si>
    <t>Maloobchod s díly a příslušenstvím pro motorová vozidla,kromě motocyklů</t>
  </si>
  <si>
    <t>Zprostř.velkoob.a velkoob.v zast.se zákl.zem.pr.,živými zv.,text.sur.a pol.</t>
  </si>
  <si>
    <t>Zprostř.velkoob.a velkoob.v zast.s palivy,rudami,kovy a prům.chemikáliemi</t>
  </si>
  <si>
    <t>Zprostř.velkoobchodu a velkoobchod v zast.se dřevem a staveb.materiály</t>
  </si>
  <si>
    <t>Zprostř.velkoobchodu a velkoob.v zast.se stroji,prům.zař.,loděmi a letadly</t>
  </si>
  <si>
    <t>Zprostř.velkoob.a velkoob.v zast.s náb.,želez.zbožím a potř.převáž.pro dom.</t>
  </si>
  <si>
    <t>Zprostř.velkoob.a velkoob.v zast.s text.,oděvy,kožešinami,obuví a kož.výr.</t>
  </si>
  <si>
    <t>Zprostř.velkoob.a velkoob.v zast.s potr.,nápoji,tabákem a tabák.výrobky</t>
  </si>
  <si>
    <t>Zprostř.specializ.velkoob.a specializ.velkoob.v zast.s ost.výrobky</t>
  </si>
  <si>
    <t>Zprostř.nespecializ.velkoobchodu a nespecializ.velkoobchod v zast.</t>
  </si>
  <si>
    <t>Velkoobchod s obilím, surovým tabákem, osivy a krmivy</t>
  </si>
  <si>
    <t>Velkoobchod s květinami a jinými rostlinami</t>
  </si>
  <si>
    <t>Velkoobchod s živými zvířaty</t>
  </si>
  <si>
    <t>Velkoobchod se surovými kůžemi, kožešinami a usněmi</t>
  </si>
  <si>
    <t>Velkoobchod s ovocem a zeleninou</t>
  </si>
  <si>
    <t>Velkoobchod s masem a masnými výrobky</t>
  </si>
  <si>
    <t>Velkoobchod s mléčnými výrobky, vejci, jedlými oleji a tuky</t>
  </si>
  <si>
    <t>Velkoobchod s nápoji</t>
  </si>
  <si>
    <t>Velkoobchod s tabákovými výrobky</t>
  </si>
  <si>
    <t>Velkoobchod s cukrem, čokoládou a cukrovinkami</t>
  </si>
  <si>
    <t>Velkoobchod s kávou, čajem, kakaem a kořením</t>
  </si>
  <si>
    <t>Specializ.velkoobchod s jinými potravinami,včetně ryb,korýšů a měkkýšů</t>
  </si>
  <si>
    <t>Nespecializovaný velkoobchod s potravinami,nápoji a tabákovými výroby</t>
  </si>
  <si>
    <t>Velkoobchod s textilem</t>
  </si>
  <si>
    <t>Velkoobchod s oděvy a obuví</t>
  </si>
  <si>
    <t>Velkoobchod s elektrospotřebiči a elektronikou</t>
  </si>
  <si>
    <t>Velkoobchod s porcelán.,keram.a skleněnými výrobky a čisticími prostř.</t>
  </si>
  <si>
    <t>Velkoobchod s kosmetickými výrobky</t>
  </si>
  <si>
    <t>Velkoobchod s farmaceutickými výrobky</t>
  </si>
  <si>
    <t>Velkoobchod s nábytkem, koberci a svítidly</t>
  </si>
  <si>
    <t>Velkoobchod s hodinami, hodinkami a klenoty</t>
  </si>
  <si>
    <t>Velkoobchod s ostatními výrobky převážně pro domácnost</t>
  </si>
  <si>
    <t>Velkoobchod s počítači, počítačovým periferním zařízením a softwarem</t>
  </si>
  <si>
    <t>Velkoobchod s elektronickým a telekomunikačním zařízením a jeho díly</t>
  </si>
  <si>
    <t>Velkoobchod se zemědělskými stroji, strojním zařízením a příslušenstvím</t>
  </si>
  <si>
    <t>Velkoobchod s obráběcími stroji</t>
  </si>
  <si>
    <t>Velkoobchod s těžebními a stavebními stroji a zařízením</t>
  </si>
  <si>
    <t>Velkoobchod se strojním zařízením pro text.průmysl,šicími a plet.stroji</t>
  </si>
  <si>
    <t>Velkoobchod s kancelářským nábytkem</t>
  </si>
  <si>
    <t>Velkoobchod s ostatními kancelářskými stroji a zařízením</t>
  </si>
  <si>
    <t>Velkoobchod s ostatními stroji a zařízením</t>
  </si>
  <si>
    <t>Velkoobchod s pevnými, kapalnými a plynnými palivy a příbuznými výrobky</t>
  </si>
  <si>
    <t>Velkoobchod s rudami, kovy a hutními výrobky</t>
  </si>
  <si>
    <t>Velkoobchod se dřevem, stavebními materiály a sanitárním vybavením</t>
  </si>
  <si>
    <t>Velkoobchod s železářským zbožím,instalatér.a topenářskými potřebami</t>
  </si>
  <si>
    <t>Velkoobchod s chemickými výrobky</t>
  </si>
  <si>
    <t>Velkoobchod s ostatními meziprodukty</t>
  </si>
  <si>
    <t>Velkoobchod s odpadem a šrotem</t>
  </si>
  <si>
    <t>Maloobchod s převahou potravin,nápojů a tabák.výrobků v nespecializ.prod.</t>
  </si>
  <si>
    <t>Ostatní maloobchod v nespecializovaných prodejnách</t>
  </si>
  <si>
    <t>Maloobchod s ovocem a zeleninou</t>
  </si>
  <si>
    <t>Maloobchod s masem a masnými výrobky</t>
  </si>
  <si>
    <t>Maloobchod s rybami, korýši a měkkýši</t>
  </si>
  <si>
    <t>Maloobchod s chlebem, pečivem, cukrářskými výrobky a cukrovinkami</t>
  </si>
  <si>
    <t>Maloobchod s nápoji</t>
  </si>
  <si>
    <t>Maloobchod s tabákovými výrobky</t>
  </si>
  <si>
    <t>Ostatní maloobchod s potravinami ve specializovaných prodejnách</t>
  </si>
  <si>
    <t>Maloobchod s počítači, počítačovým periferním zařízením a softwarem</t>
  </si>
  <si>
    <t>Maloobchod s telekomunikačním zařízením</t>
  </si>
  <si>
    <t>Maloobchod s audio- a videozařízením</t>
  </si>
  <si>
    <t>Maloobchod s textilem</t>
  </si>
  <si>
    <t>Maloobchod s železářským zbožím, barvami, sklem a potřebami pro kutily</t>
  </si>
  <si>
    <t>Maloobchod s koberci, podlahovými krytinami a nástěnnými obklady</t>
  </si>
  <si>
    <t>Maloobchod s elektrospotřebiči a elektronikou</t>
  </si>
  <si>
    <t>Maloobchod s nábytkem,svítidly a ost.výr.přev.pro dom.ve specializ.prod.</t>
  </si>
  <si>
    <t>Maloobchod s knihami</t>
  </si>
  <si>
    <t>Maloobchod s novinami, časopisy a papírnickým zbožím</t>
  </si>
  <si>
    <t>Maloobchod s audio- a videozáznamy</t>
  </si>
  <si>
    <t>Maloobchod se sportovním vybavením</t>
  </si>
  <si>
    <t>Maloobchod s hrami a hračkami</t>
  </si>
  <si>
    <t>Maloobchod s oděvy</t>
  </si>
  <si>
    <t>Maloobchod s obuví a koženými výrobky</t>
  </si>
  <si>
    <t>Maloobchod s farmaceutickými přípravky</t>
  </si>
  <si>
    <t>Maloobchod se zdravotnickými a ortopedickými výrobky</t>
  </si>
  <si>
    <t>Maloobchod s kosmetickými a toaletními výrobky</t>
  </si>
  <si>
    <t>Maloob.s květinami,rostl.,osivy,hnoj.,zvířaty pro záj.chov a krmivy pro ně</t>
  </si>
  <si>
    <t>Maloobchod s hodinami, hodinkami a klenoty</t>
  </si>
  <si>
    <t>Ostatní maloobchod s novým zbožím ve specializovaných prodejnách</t>
  </si>
  <si>
    <t>Maloobchod s použitým zbožím v prodejnách</t>
  </si>
  <si>
    <t>Maloobchod s potravinami,nápoji a tabák.výrobky ve stáncích a na trzích</t>
  </si>
  <si>
    <t>Maloobchod s textilem, oděvy a obuví ve stáncích a na trzích</t>
  </si>
  <si>
    <t>Maloobchod s ostatním zbožím ve stáncích a na trzích</t>
  </si>
  <si>
    <t>Maloobchod prostřednictvím internetu nebo zásilkové služby</t>
  </si>
  <si>
    <t>Ostatní maloobchod mimo prodejny, stánky a trhy</t>
  </si>
  <si>
    <t>Městská a příměstská pozemní osobní doprava</t>
  </si>
  <si>
    <t>Taxislužba a pronájem osobních vozů s řidičem</t>
  </si>
  <si>
    <t>Ostatní pozemní osobní doprava j. n.</t>
  </si>
  <si>
    <t>Silniční nákladní doprava</t>
  </si>
  <si>
    <t>Stěhovací služby</t>
  </si>
  <si>
    <t>Letecká nákladní doprava</t>
  </si>
  <si>
    <t>Kosmická doprava</t>
  </si>
  <si>
    <t>Činnosti související s pozemní dopravou</t>
  </si>
  <si>
    <t>Činnosti související s vodní dopravou</t>
  </si>
  <si>
    <t>Činnosti související s leteckou dopravou</t>
  </si>
  <si>
    <t>Manipulace s nákladem</t>
  </si>
  <si>
    <t>Ostatní vedlejší činnosti v dopravě</t>
  </si>
  <si>
    <t>Poskytování cateringových služeb</t>
  </si>
  <si>
    <t>Poskytování ostatních stravovacích služeb</t>
  </si>
  <si>
    <t>Vydávání knih</t>
  </si>
  <si>
    <t>Vydávání adresářů a jiných seznamů</t>
  </si>
  <si>
    <t>Vydávání novin</t>
  </si>
  <si>
    <t>Vydávání časopisů a ostatních periodických publikací</t>
  </si>
  <si>
    <t>Ostatní vydavatelské činnosti</t>
  </si>
  <si>
    <t>Vydávání počítačových her</t>
  </si>
  <si>
    <t>Ostatní vydávání softwaru</t>
  </si>
  <si>
    <t>Produkce filmů, videozáznamů a televizních programů</t>
  </si>
  <si>
    <t>Postprodukce filmů, videozáznamů a televizních programů</t>
  </si>
  <si>
    <t>Distribuce filmů, videozáznamů a televizních programů</t>
  </si>
  <si>
    <t>Promítání filmů</t>
  </si>
  <si>
    <t>Programování</t>
  </si>
  <si>
    <t>Poradenství v oblasti informačních technologií</t>
  </si>
  <si>
    <t>Správa počítačového vybavení</t>
  </si>
  <si>
    <t>Ostatní činnosti v oblasti informačních technologií</t>
  </si>
  <si>
    <t>Činnosti související se zpracováním dat a hostingem</t>
  </si>
  <si>
    <t>Činnosti související s webovými portály</t>
  </si>
  <si>
    <t>Činnosti zpravodajských tiskových kanceláří a agentur</t>
  </si>
  <si>
    <t>Ostatní informační činnosti j. n.</t>
  </si>
  <si>
    <t>Centrální bankovnictví</t>
  </si>
  <si>
    <t>Ostatní peněžní zprostředkování</t>
  </si>
  <si>
    <t>Finanční leasing</t>
  </si>
  <si>
    <t>Ostatní poskytování úvěrů</t>
  </si>
  <si>
    <t>Ostatní finanční zprostředkování j. n.</t>
  </si>
  <si>
    <t>životní pojištění</t>
  </si>
  <si>
    <t>Neživotní pojištění</t>
  </si>
  <si>
    <t>Řízení a správa finančních trhů</t>
  </si>
  <si>
    <t>Obchodování s cennými papíry a komoditami na burzách</t>
  </si>
  <si>
    <t>Ostatní pomocné činnosti související s finančním zprostředkováním</t>
  </si>
  <si>
    <t>Vyhodnocování rizik a škod</t>
  </si>
  <si>
    <t>Činnosti zástupců pojišťovny a makléřů</t>
  </si>
  <si>
    <t>Ostatní pomocné činnosti související s pojišťovnictvím a penz.fin.</t>
  </si>
  <si>
    <t>Zprostředkovatelské činnosti realitních agentur</t>
  </si>
  <si>
    <t>Správa nemovitostí na základě smlouvy</t>
  </si>
  <si>
    <t>Poradenství v oblasti vztahů s veřejností a komunikace</t>
  </si>
  <si>
    <t>Ostatní poradenství v oblasti podnikání a řízení</t>
  </si>
  <si>
    <t>Architektonické činnosti</t>
  </si>
  <si>
    <t>Inženýrské činnosti a související technické poradenství</t>
  </si>
  <si>
    <t>Výzkum a vývoj v oblasti biotechnologie</t>
  </si>
  <si>
    <t>Ostatní výzkum a vývoj voblasti přírodních atechnických věd</t>
  </si>
  <si>
    <t>Činnosti reklamních agentur</t>
  </si>
  <si>
    <t>Zastupování médií při prodeji reklamního času a prostoru</t>
  </si>
  <si>
    <t>Pronájem a leasing automob.a jiných lehkých motor.vozidel,kromě motocyklů</t>
  </si>
  <si>
    <t>Pronájem a leasing nákladních automobilů</t>
  </si>
  <si>
    <t>Pronájem a leasing rekreačních a sportovních potřeb</t>
  </si>
  <si>
    <t>Pronájem videokazet a disků</t>
  </si>
  <si>
    <t>Pronájem a leasing ost.výrobků pro osob.potřebu a převážně pro domácnost</t>
  </si>
  <si>
    <t>Pronájem a leasing zemědělských strojů a zařízení</t>
  </si>
  <si>
    <t>Pronájem a leasing stavebních strojů a zařízení</t>
  </si>
  <si>
    <t>Pronájem a leasing kancelářských strojů a zařízení, včetně počítačů</t>
  </si>
  <si>
    <t>Pronájem a leasing vodních dopravních prostředků</t>
  </si>
  <si>
    <t>Pronájem a leasing leteckých dopravních prostředků</t>
  </si>
  <si>
    <t>Pronájem a leasing ostatních strojů, zařízení a výrobků j. n.</t>
  </si>
  <si>
    <t>Činnosti cestovních agentur</t>
  </si>
  <si>
    <t>Činnosti cestovních kanceláří</t>
  </si>
  <si>
    <t>Všeobecný úklid budov</t>
  </si>
  <si>
    <t>Specializované čištění a úklid budov a průmyslových zařízení</t>
  </si>
  <si>
    <t>Ostatní úklidové činnosti</t>
  </si>
  <si>
    <t>Univerzální administrativní činnosti</t>
  </si>
  <si>
    <t>Kopírování,příprava dokumentů a ost.specializ.kancel.podpůrné činnosti</t>
  </si>
  <si>
    <t>Inkasní činnosti, ověřování solventnosti zákazníka</t>
  </si>
  <si>
    <t>Balicí činnosti</t>
  </si>
  <si>
    <t>Ostatní podpůrné činnosti pro podnikání j. n.</t>
  </si>
  <si>
    <t>Všeobecné činnosti veřejné správy</t>
  </si>
  <si>
    <t>Regul.čin.souvis.s poskyt.zdr.péče,vzděl.,kulturou a soc.péčí,kromě soc.z.</t>
  </si>
  <si>
    <t>Regulace a podpora podnikatelského prostředí</t>
  </si>
  <si>
    <t>Činnosti v oblasti zahraničních věcí</t>
  </si>
  <si>
    <t>Činnosti v oblasti obrany</t>
  </si>
  <si>
    <t>Činnosti v oblasti spravedlnosti a soudnictví</t>
  </si>
  <si>
    <t>Činnosti v oblasti veřejného pořádku a bezpečnosti</t>
  </si>
  <si>
    <t>Činnosti v oblasti protipožární ochrany</t>
  </si>
  <si>
    <t>Sekundární všeobecné vzdělávání</t>
  </si>
  <si>
    <t>Sekundární odborné vzdělávání</t>
  </si>
  <si>
    <t>Postsekundární nikoli terciární vzdělávání</t>
  </si>
  <si>
    <t>Terciární vzdělávání</t>
  </si>
  <si>
    <t>Sportovní a rekreační vzdělávání</t>
  </si>
  <si>
    <t>Umělecké vzdělávání</t>
  </si>
  <si>
    <t>Činnosti autoškol a jiných škol řízení</t>
  </si>
  <si>
    <t>Ostatní vzdělávání j. n.</t>
  </si>
  <si>
    <t>Všeobecná ambulantní zdravotní péče</t>
  </si>
  <si>
    <t>Specializovaná ambulantní zdravotní péče</t>
  </si>
  <si>
    <t>Zubní péče</t>
  </si>
  <si>
    <t>Sociální služby poskytované dětem</t>
  </si>
  <si>
    <t>Ostatní ambulantní nebo terénní sociální služby j. n.</t>
  </si>
  <si>
    <t>Scénická umění</t>
  </si>
  <si>
    <t>Podpůrné činnosti pro scénická umění</t>
  </si>
  <si>
    <t>Umělecká tvorba</t>
  </si>
  <si>
    <t>Provozování kulturních zařízení</t>
  </si>
  <si>
    <t>Činnosti knihoven a archivů</t>
  </si>
  <si>
    <t>Činnosti muzeí</t>
  </si>
  <si>
    <t>Provozování kultur.památek,histor.staveb a obdobných turist.zajímavostí</t>
  </si>
  <si>
    <t>Činnosti botanických a zoologických zahrad,přír.rezervací a národ.parků</t>
  </si>
  <si>
    <t>Provozování sportovních zařízení</t>
  </si>
  <si>
    <t>Činnosti sportovních klubů</t>
  </si>
  <si>
    <t>Činnosti fitcenter</t>
  </si>
  <si>
    <t>Ostatní sportovní činnosti</t>
  </si>
  <si>
    <t>Činnosti lunaparků a zábavních parků</t>
  </si>
  <si>
    <t>Ostatní zábavní a rekreační činnosti j. n.</t>
  </si>
  <si>
    <t>Činnosti podnikatelských a zaměstnavatelských organizací</t>
  </si>
  <si>
    <t>Činnosti profesních organizací</t>
  </si>
  <si>
    <t>Činnosti náboženských organizací</t>
  </si>
  <si>
    <t>Činnosti politických stran a organizací</t>
  </si>
  <si>
    <t>Činnosti ost.org.sdružujících osoby za účelem prosazování spol.zájmů j.n.</t>
  </si>
  <si>
    <t>Opravy počítačů a periferních zařízení</t>
  </si>
  <si>
    <t>Opravy komunikačních zařízení</t>
  </si>
  <si>
    <t>Opravy spotřební elektroniky</t>
  </si>
  <si>
    <t>Opravy přístrojů a zařízení převážně pro domácnost, dům a zahradu</t>
  </si>
  <si>
    <t>Opravy obuvi a kožených výrobků</t>
  </si>
  <si>
    <t>Opravy nábytku a bytového zařízení</t>
  </si>
  <si>
    <t>Opravy hodin, hodinek a klenotnických výrobků</t>
  </si>
  <si>
    <t>Opravy ostatních výrobků pro osobní potřebu a převážně pro domácnost</t>
  </si>
  <si>
    <t>Praní a chemické čištění textilních a kožešinových výrobků</t>
  </si>
  <si>
    <t>Kadeřnické, kosmetické a podobné činnosti</t>
  </si>
  <si>
    <t>Pohřební a související činnosti</t>
  </si>
  <si>
    <t>Činnosti pro osobní a fyzickou pohodu</t>
  </si>
  <si>
    <t>Poskytování ostatních osobních služeb j. n.</t>
  </si>
  <si>
    <t>Činnosti domácností produk.blíže neurčené výrobky pro vlastní potřebu</t>
  </si>
  <si>
    <t>Chov drobných hospodářských zvířat</t>
  </si>
  <si>
    <t>Chov kožešinových zvířat</t>
  </si>
  <si>
    <t>Chov zvířat pro zájmový chov</t>
  </si>
  <si>
    <t>Chov ostatních zvířat j. n.</t>
  </si>
  <si>
    <t>Těžba černého uhlí</t>
  </si>
  <si>
    <t>Úprava černého uhlí</t>
  </si>
  <si>
    <t>Těžba hnědého uhlí, kromě lignitu</t>
  </si>
  <si>
    <t>Úprava hnědého uhlí, kromě lignitu</t>
  </si>
  <si>
    <t>Těžba lignitu</t>
  </si>
  <si>
    <t>Úprava lignitu</t>
  </si>
  <si>
    <t>Těžba železných rud</t>
  </si>
  <si>
    <t>Úprava železných rud</t>
  </si>
  <si>
    <t>Těžba uranových a thoriových rud</t>
  </si>
  <si>
    <t>Úprava uranových a thoriových rud</t>
  </si>
  <si>
    <t>Těžba ostatních neželezných rud</t>
  </si>
  <si>
    <t>Úprava ostatních neželezných rud</t>
  </si>
  <si>
    <t>Výroba obuvi s usňovým svrškem</t>
  </si>
  <si>
    <t>Výroba obuvi z ostatních materiálů</t>
  </si>
  <si>
    <t>Výroba chemických buničin</t>
  </si>
  <si>
    <t>Výroba mechanických vláknin</t>
  </si>
  <si>
    <t>Výroba ostatních papírenských vláknin</t>
  </si>
  <si>
    <t>Výroba bioet.(biolihu)pro pohon motorů a pro výr.směsí a komp.paliv</t>
  </si>
  <si>
    <t>Výroba ostatních základních organických chemických látek</t>
  </si>
  <si>
    <t>Výr.metylesterů a etylesterů mast.kys.pro pohon motorů a pro výr.sm.p.</t>
  </si>
  <si>
    <t>Výroba jiných chemických výrobků j. n.</t>
  </si>
  <si>
    <t>Výroba surového železa, oceli a feroslitin</t>
  </si>
  <si>
    <t>Výroba plochých výrobků (kromě pásky za studena)</t>
  </si>
  <si>
    <t>Tváření výrobků za tepla</t>
  </si>
  <si>
    <t>Výroba odlitků z litiny s lupínkovým grafitem</t>
  </si>
  <si>
    <t>Výroba odlitků z litiny s kuličkovým grafitem</t>
  </si>
  <si>
    <t>Výroba ostatních odlitků z litiny</t>
  </si>
  <si>
    <t>Výroba odlitků z uhlíkatých ocelí</t>
  </si>
  <si>
    <t>Výroba odlitků z legovaných ocelí</t>
  </si>
  <si>
    <t>Opravy a údržba kolejových vozidel</t>
  </si>
  <si>
    <t>Opravy a údržba ostat.dopr.prostředků a zařízení j.n.kromě kolej.vozidel</t>
  </si>
  <si>
    <t>Výroba a rozvod tepla a klimatizovaného vzduchu,výroba ledu</t>
  </si>
  <si>
    <t>Výroba tepla</t>
  </si>
  <si>
    <t>Rozvod tepla</t>
  </si>
  <si>
    <t>Výroba klimatizovaného vzduchu</t>
  </si>
  <si>
    <t>Rozvod klimatizovaného vzduchu</t>
  </si>
  <si>
    <t>Výroba chladicí vody</t>
  </si>
  <si>
    <t>Rozvod chladicí vody</t>
  </si>
  <si>
    <t>Výroba ledu</t>
  </si>
  <si>
    <t>Výstavba nebytových budov</t>
  </si>
  <si>
    <t>Výstavba inženýrských sítí pro kapaliny</t>
  </si>
  <si>
    <t>Výstavba inženýrských sítí pro plyny</t>
  </si>
  <si>
    <t>Sklenářské práce</t>
  </si>
  <si>
    <t>Malířské a natěračské práce</t>
  </si>
  <si>
    <t>Montáž a demontáž lešení a bednění</t>
  </si>
  <si>
    <t>Jiné specializované stavební činnosti j. n.</t>
  </si>
  <si>
    <t>Zprostředkování velkoobchodu a velkoobchod v zastoupení s papír.výrobky</t>
  </si>
  <si>
    <t>Zprostř.specializ.velkoobchodu a velkoobchod v zast.s ost.výrobky j.n.</t>
  </si>
  <si>
    <t>Velkoobchod s oděvy</t>
  </si>
  <si>
    <t>Velkoobchod s obuví</t>
  </si>
  <si>
    <t>Velkoobchod s porcelánovými, keramickými a skleněnými výrobky</t>
  </si>
  <si>
    <t>Velkoobchod s pracími a čisticími prostředky</t>
  </si>
  <si>
    <t>Velkoobchod s pevnými palivy a příbuznými výrobky</t>
  </si>
  <si>
    <t>Velkoobchod s kapalnými palivy a příbuznými výrobky</t>
  </si>
  <si>
    <t>Velkoobchod s plynnými palivy a příbuznými výrobky</t>
  </si>
  <si>
    <t>Velkoobchod s papírenskými meziprodukty</t>
  </si>
  <si>
    <t>Velkoobchod s ostatními meziprodukty j. n.</t>
  </si>
  <si>
    <t>Maloobchod s fotografickým a optickým zařízením a potřebami</t>
  </si>
  <si>
    <t>Maloobchod s pevnými palivy</t>
  </si>
  <si>
    <t>Maloobchod s kapalnými palivy (kromě pohonných hmot)</t>
  </si>
  <si>
    <t>Maloobchod s plynnými palivy (kromě pohonných hmot)</t>
  </si>
  <si>
    <t>Ostatní maloobchod s novým zbožím ve specializovaných prodejnách j. n.</t>
  </si>
  <si>
    <t>Maloobchod prostřednictvím internetu</t>
  </si>
  <si>
    <t>Maloobchod prostřednictvím zásilkové služby(jiný než prostř.internetu)</t>
  </si>
  <si>
    <t>Meziměstská pravidelná pozemní osobní doprava</t>
  </si>
  <si>
    <t>Osobní doprava lanovkou nebo vlekem</t>
  </si>
  <si>
    <t>Nepravidelná pozemní osobní doprava</t>
  </si>
  <si>
    <t>Jiná pozemní osobní doprava j. n.</t>
  </si>
  <si>
    <t>Potrubní doprava ropovodem</t>
  </si>
  <si>
    <t>Potrubní doprava plynovodem</t>
  </si>
  <si>
    <t>Potrubní doprava ostatní</t>
  </si>
  <si>
    <t>Vnitrostátní pravidelná letecká osobní doprava</t>
  </si>
  <si>
    <t>Vnitrostátní nepravidelná letecká osobní doprava</t>
  </si>
  <si>
    <t>Mezinárodní pravidelná letecká osobní doprava</t>
  </si>
  <si>
    <t>Mezinárodní nepravidelná letecká osobní doprava</t>
  </si>
  <si>
    <t>Ostatní letecká osobní doprava</t>
  </si>
  <si>
    <t>Hotely</t>
  </si>
  <si>
    <t>Motely, botely</t>
  </si>
  <si>
    <t>Ostatní podobná ubytovací zařízení</t>
  </si>
  <si>
    <t>Ubytování v zařízených pronájmech</t>
  </si>
  <si>
    <t>Ubytování ve vysokoškolských kolejích, domovech mládeže</t>
  </si>
  <si>
    <t>Ostatní ubytování j. n.</t>
  </si>
  <si>
    <t>Stravování v závodních kuchyních</t>
  </si>
  <si>
    <t>Stravování ve školních zařízeních, menzách</t>
  </si>
  <si>
    <t>Poskytování jiných stravovacích služeb j. n.</t>
  </si>
  <si>
    <t>Poskytování hlasových služeb přes pevnou telekomunikační síť</t>
  </si>
  <si>
    <t>Pronájem pevné telekomunikační sítě</t>
  </si>
  <si>
    <t>Přenos dat přes pevnou telekomunikační síť</t>
  </si>
  <si>
    <t>Poskytování přístupu k internetu přes pevnou telekomunikační síť</t>
  </si>
  <si>
    <t>Ostatní činnosti související s pevnou telekomunikační sítí</t>
  </si>
  <si>
    <t>Poskytování hlasových služeb přes bezdrátovou telekomunikační síť</t>
  </si>
  <si>
    <t>Pronájem bezdrátové telekomunikační sítě</t>
  </si>
  <si>
    <t>Přenos dat přes bezdrátovou telekomunikační síť</t>
  </si>
  <si>
    <t>Poskytování přístupu k internetu přes bezdrátovou telekomunikační síť</t>
  </si>
  <si>
    <t>Ostatní činnosti související s bezdrátovou telekomunikační sítí</t>
  </si>
  <si>
    <t>Poskytování úvěrů společnostmi, které nepřijímají vklady</t>
  </si>
  <si>
    <t>Poskytování obchodních úvěrů</t>
  </si>
  <si>
    <t>Činnosti zastaváren</t>
  </si>
  <si>
    <t>Ostatní poskytování úvěrů j. n.</t>
  </si>
  <si>
    <t>Faktoringové činnosti</t>
  </si>
  <si>
    <t>Obchodování s cennými papíry na vlastní účet</t>
  </si>
  <si>
    <t>Jiné finanční zprostředkování j. n.</t>
  </si>
  <si>
    <t>Pronájem vlastních nebo pronajatých nemovitostí s bytovými prostory</t>
  </si>
  <si>
    <t>Pronájem vlastních nebo pronajatých nemovitostí s nebytovými prostory</t>
  </si>
  <si>
    <t>Správa vlastních nebo pronajatých nemovitostí s bytovými prostory</t>
  </si>
  <si>
    <t>Správa vlastních nebo pronajatých nemovitostí s nebytovými prostory</t>
  </si>
  <si>
    <t>Geologický průzkum</t>
  </si>
  <si>
    <t>Zeměměřické a kartografické činnosti</t>
  </si>
  <si>
    <t>Hydrometeorologické a meteorologické činnosti</t>
  </si>
  <si>
    <t>Ostatní inženýrské činnosti a související technické poradenství j. n.</t>
  </si>
  <si>
    <t>Zkoušky a analýzy vyhrazených technických zařízení</t>
  </si>
  <si>
    <t>Ostatní technické zkouky a analýzy</t>
  </si>
  <si>
    <t>Ostatní výzkum a vývoj v oblasti přírodních a technických věd</t>
  </si>
  <si>
    <t>Výzkum a vývoj v oblasti lékařských věd</t>
  </si>
  <si>
    <t>Výzkum a vývoj v oblasti technických věd</t>
  </si>
  <si>
    <t>Výzkum a vývoj v oblasti jiných přírodních věd</t>
  </si>
  <si>
    <t>Ostatní profesní,vědecké a technické činnosti j.n.</t>
  </si>
  <si>
    <t>Poradenství v oblasti bezpečnosti a ochrany zdraví při práci</t>
  </si>
  <si>
    <t>Poradenství v oblasti požární ochrany</t>
  </si>
  <si>
    <t>Jiné profesní, vědecké a technické činnosti j. n.</t>
  </si>
  <si>
    <t>Průvodcovské činnosti</t>
  </si>
  <si>
    <t>Ostatní rezervační a související činnosti j. n.</t>
  </si>
  <si>
    <t>Pomoc cizím zemím při katastrof.nebo v nouz.sit.přímo nebo prostř.mez.org.</t>
  </si>
  <si>
    <t>Rozvíjení vzájemného přátelství a porozumění mezi národy</t>
  </si>
  <si>
    <t>Ostatní činnosti v oblasti zahraničních věcí</t>
  </si>
  <si>
    <t>Základní vzdělávání na druhém stupni základních škol</t>
  </si>
  <si>
    <t>Střední všeobecné vzdělávání</t>
  </si>
  <si>
    <t>Střední odborné vzdělávání na učilištích</t>
  </si>
  <si>
    <t>Střední odborné vzdělávání na středních odborných školách</t>
  </si>
  <si>
    <t>Činnosti autoškol</t>
  </si>
  <si>
    <t>Činnosti leteckých škol</t>
  </si>
  <si>
    <t>Činnosti ostatních škol řízení</t>
  </si>
  <si>
    <t>Vzdělávání v jazykových školách</t>
  </si>
  <si>
    <t>Environmentální vzdělávání</t>
  </si>
  <si>
    <t>Inovační vzdělávání</t>
  </si>
  <si>
    <t>Jiné vzdělávání j. n.</t>
  </si>
  <si>
    <t>Činnosti související s ochranou veřejného zdraví</t>
  </si>
  <si>
    <t>Ostatní činnosti související se zdravotní péčí j. n.</t>
  </si>
  <si>
    <t>Sociální péče v zařízeních pro osoby s chronickým duševním onemocněním</t>
  </si>
  <si>
    <t>Sociální péče v zařízeních pro osoby závislé na návykových látkách</t>
  </si>
  <si>
    <t>Sociální péče v domovech pro seniory</t>
  </si>
  <si>
    <t>Sociální péče v domovech pro osoby se zdravotním postižením</t>
  </si>
  <si>
    <t>Mimoústavní sociální péče o seniory a zdravotně postižené osoby</t>
  </si>
  <si>
    <t>Ambulantní nebo terénní sociální služby pro seniory</t>
  </si>
  <si>
    <t>Ambulantní nebo terénní sociální služby pro osoby se zdrav.postižením</t>
  </si>
  <si>
    <t>Sociální služby pro uprchlíky, oběti katastrof</t>
  </si>
  <si>
    <t>Sociální prevence</t>
  </si>
  <si>
    <t>Sociální rehabilitace</t>
  </si>
  <si>
    <t>Jiné ambulantní nebo terénní sociální služby j. n.</t>
  </si>
  <si>
    <t>Činnosti botanických a zoologických zahrad,přírod.rezervací a národ.parků</t>
  </si>
  <si>
    <t>Činnosti botanických a zoologických zahrad</t>
  </si>
  <si>
    <t>Činnosti přírodních rezervací a národních parků</t>
  </si>
  <si>
    <t>Činnosti organizací dětí a mládeže</t>
  </si>
  <si>
    <t>Činnosti organizací na podporu kulturní činnosti</t>
  </si>
  <si>
    <t>Činnosti organizací na podporu rekreační a zájmové činnosti</t>
  </si>
  <si>
    <t>Činnosti spotřebitelských organizací</t>
  </si>
  <si>
    <t>Činnosti environmentálních a ekologických hnutí</t>
  </si>
  <si>
    <t>Čin.org.na ochranu a zlepšení postavení etnických,menšin.a jiných spec.sk.</t>
  </si>
  <si>
    <t>Činnosti občanských iniciativ, protestních hnutí</t>
  </si>
  <si>
    <t>Činnosti ostatních organizací j. n.</t>
  </si>
  <si>
    <t>Daňové identifikační číslo</t>
  </si>
  <si>
    <t>čtvrtletí</t>
  </si>
  <si>
    <t>rok</t>
  </si>
  <si>
    <t>Příjmení</t>
  </si>
  <si>
    <t>Jméno</t>
  </si>
  <si>
    <t>řádné</t>
  </si>
  <si>
    <t>opravné</t>
  </si>
  <si>
    <t>Základ daně</t>
  </si>
  <si>
    <t>Daň na výstupu</t>
  </si>
  <si>
    <t>Číslo řádku</t>
  </si>
  <si>
    <t>DPH</t>
  </si>
  <si>
    <t>X</t>
  </si>
  <si>
    <t>Přiznání sestavil</t>
  </si>
  <si>
    <t>Telefon</t>
  </si>
  <si>
    <t>ř.</t>
  </si>
  <si>
    <t>Formulář zpracovala ASPEKT HM, daňová, účetní a auditorská kancelář, www.danovapriznani.cz, business.center.cz</t>
  </si>
  <si>
    <t>C. ODDÍL - daň z přidané hodnoty</t>
  </si>
  <si>
    <t>I. Zdanitelná plnění</t>
  </si>
  <si>
    <t>základní</t>
  </si>
  <si>
    <t>snížená</t>
  </si>
  <si>
    <t>Hodnota</t>
  </si>
  <si>
    <t>III. Doplňující údaje</t>
  </si>
  <si>
    <t>Dodání zboží</t>
  </si>
  <si>
    <t>Pořízení zboží</t>
  </si>
  <si>
    <t>Krácený odpočet</t>
  </si>
  <si>
    <t>V plné výši</t>
  </si>
  <si>
    <t>Z přijatých zdanitelných plnění od plátců</t>
  </si>
  <si>
    <t>Při dovozu zboží, kdy je správcem daně celní úřad</t>
  </si>
  <si>
    <t xml:space="preserve">IV. Nárok na odpočet daně </t>
  </si>
  <si>
    <t>V. Krácení nároku na odpočet daně</t>
  </si>
  <si>
    <t>Plnění osvobozená od daně bez nároku na odpočet daně</t>
  </si>
  <si>
    <t>S nárokem na odpočet</t>
  </si>
  <si>
    <t>Bez nároku na odpočet</t>
  </si>
  <si>
    <t>Odpočet</t>
  </si>
  <si>
    <t>Změna odpočtu</t>
  </si>
  <si>
    <t>VI. Výpočet daňové povinnosti</t>
  </si>
  <si>
    <t>d_zjist</t>
  </si>
  <si>
    <t>zast_ic</t>
  </si>
  <si>
    <t>c_pop</t>
  </si>
  <si>
    <t>c_orient</t>
  </si>
  <si>
    <t>Základní list daňového poplatníka</t>
  </si>
  <si>
    <t>DIČ :</t>
  </si>
  <si>
    <t>FYZICKÁ OSOBA</t>
  </si>
  <si>
    <t>PRÁVNICKÁ OSOBA</t>
  </si>
  <si>
    <t>Obchodní firma :</t>
  </si>
  <si>
    <t>Rodné příjmení :</t>
  </si>
  <si>
    <t>Titul :</t>
  </si>
  <si>
    <t>Dodatek obchodní firmy :</t>
  </si>
  <si>
    <t>Datum narození :</t>
  </si>
  <si>
    <t>Rodné číslo :</t>
  </si>
  <si>
    <t>IČO :</t>
  </si>
  <si>
    <t>Variabilní symbol u OSSZ :</t>
  </si>
  <si>
    <t xml:space="preserve">SPOLEČNÉ ÚDAJE </t>
  </si>
  <si>
    <t xml:space="preserve">Zástupce </t>
  </si>
  <si>
    <t>Jméno :</t>
  </si>
  <si>
    <t>Bydliště /Sídlo právnické osoby</t>
  </si>
  <si>
    <t>Příjmení :</t>
  </si>
  <si>
    <t>Ulice/část obce :</t>
  </si>
  <si>
    <t>Číslo popisné :</t>
  </si>
  <si>
    <t>Funkce :</t>
  </si>
  <si>
    <t>Obec :</t>
  </si>
  <si>
    <t>PSČ :</t>
  </si>
  <si>
    <t xml:space="preserve">Daňový poradce </t>
  </si>
  <si>
    <t>Stát :</t>
  </si>
  <si>
    <t>Okresní město :</t>
  </si>
  <si>
    <t>Kontaktní údaje :</t>
  </si>
  <si>
    <t>Telefon :</t>
  </si>
  <si>
    <t>Ulice :</t>
  </si>
  <si>
    <t>Fax :</t>
  </si>
  <si>
    <t>Email :</t>
  </si>
  <si>
    <t>Předmět podnikání :</t>
  </si>
  <si>
    <t>Účet</t>
  </si>
  <si>
    <t>Číslo účtu :</t>
  </si>
  <si>
    <t>Kod banky :</t>
  </si>
  <si>
    <t>Název banky ( zkráceně ) :</t>
  </si>
  <si>
    <t>Mobil :</t>
  </si>
  <si>
    <t>Poučení :</t>
  </si>
  <si>
    <t>políčka této barvy vyplňují jen fyzické osoby</t>
  </si>
  <si>
    <t>ohraničenou oblast lze kopírovat do formulářů jiných daňových přiznání</t>
  </si>
  <si>
    <t>políčka této barvy vyplňují jen právnické osoby</t>
  </si>
  <si>
    <t>vyplnění položek není povinné, může však ulehčit práci</t>
  </si>
  <si>
    <t>políčka této barvy vyplňují všichni</t>
  </si>
  <si>
    <t>Datum narození / Evidenční číslo osvědčení daňového poradce / IČ právnické osoby</t>
  </si>
  <si>
    <t>Jméno(-a) a příjmení / Vztah k právnické osobě</t>
  </si>
  <si>
    <t xml:space="preserve">Přijetí služby s místem plnění podle § 9 odst. 1 od osoby registrované k dani v jiném členském státě </t>
  </si>
  <si>
    <t>Dovoz zboží osvobozený podle § 71 g</t>
  </si>
  <si>
    <t>Věřitel</t>
  </si>
  <si>
    <t>Dlužník</t>
  </si>
  <si>
    <t>Ze zdanitelných plnění vykázaných na řádcích 3 až 13</t>
  </si>
  <si>
    <t>Koeficient (%)</t>
  </si>
  <si>
    <t>II. Ostatní plnění a plnění s místem plnění mimo tuzemsko s nárokem na odpočet daně</t>
  </si>
  <si>
    <t>Vypořádací koeficient (%)</t>
  </si>
  <si>
    <t>Finanční úřad pro :</t>
  </si>
  <si>
    <t>Územní pracoviště v, ve, pro :</t>
  </si>
  <si>
    <t>Územní pracoviště v, ve, pro</t>
  </si>
  <si>
    <t>typ_ds</t>
  </si>
  <si>
    <t>d_poddp</t>
  </si>
  <si>
    <t>PRAHA 1</t>
  </si>
  <si>
    <t>PRAHA 2</t>
  </si>
  <si>
    <t>PRAHA 3</t>
  </si>
  <si>
    <t>PRAHA 4</t>
  </si>
  <si>
    <t>PRAHA 5</t>
  </si>
  <si>
    <t>PRAHA 6</t>
  </si>
  <si>
    <t>PRAHA 7</t>
  </si>
  <si>
    <t>PRAHA 8</t>
  </si>
  <si>
    <t>PRAHA 9</t>
  </si>
  <si>
    <t>PRAHA 10</t>
  </si>
  <si>
    <t>PRAHA-JIŽNÍ MĚSTO</t>
  </si>
  <si>
    <t>PRAHA-MODŘANY</t>
  </si>
  <si>
    <t>STŘEDOČESKÝ KRAJ</t>
  </si>
  <si>
    <t>PRAHA - VÝCHOD</t>
  </si>
  <si>
    <t>PRAHA ZÁPAD</t>
  </si>
  <si>
    <t>BENEŠOV</t>
  </si>
  <si>
    <t>BEROUN</t>
  </si>
  <si>
    <t>BRANDÝS N.L. - ST.BOL.</t>
  </si>
  <si>
    <t>ČÁSLAV</t>
  </si>
  <si>
    <t>ČESKÝ BROD</t>
  </si>
  <si>
    <t>DOBŘÍŠ</t>
  </si>
  <si>
    <t>HOŘOVICE</t>
  </si>
  <si>
    <t>KLADNO</t>
  </si>
  <si>
    <t>KOLÍN</t>
  </si>
  <si>
    <t>KRALUPY NAD VLTAVOU</t>
  </si>
  <si>
    <t>KUTNÁ HORA</t>
  </si>
  <si>
    <t>MĚLNÍK</t>
  </si>
  <si>
    <t>MLADÁ BOLESLAV</t>
  </si>
  <si>
    <t>MNICHOVO HRADIŠTĚ</t>
  </si>
  <si>
    <t>NERATOVICE</t>
  </si>
  <si>
    <t>NYMBURK</t>
  </si>
  <si>
    <t>PODĚBRADY</t>
  </si>
  <si>
    <t>PŘÍBRAM</t>
  </si>
  <si>
    <t>RAKOVNÍK</t>
  </si>
  <si>
    <t>ŘÍČANY</t>
  </si>
  <si>
    <t>SEDLČANY</t>
  </si>
  <si>
    <t>SLANÝ</t>
  </si>
  <si>
    <t>VLAŠIM</t>
  </si>
  <si>
    <t>VOTICE</t>
  </si>
  <si>
    <t>JIHOČESKÝ KRAJ</t>
  </si>
  <si>
    <t>ČESKÉ BUDĚJOVICE</t>
  </si>
  <si>
    <t>BLATNÁ</t>
  </si>
  <si>
    <t>ČESKÝ KRUMLOV</t>
  </si>
  <si>
    <t>DAČICE</t>
  </si>
  <si>
    <t>JINDŘICHŮV HRADEC</t>
  </si>
  <si>
    <t>KAPLICE</t>
  </si>
  <si>
    <t>MILEVSKO</t>
  </si>
  <si>
    <t>PÍSEK</t>
  </si>
  <si>
    <t>PRACHATICE</t>
  </si>
  <si>
    <t>SOBĚSLAV</t>
  </si>
  <si>
    <t>STRAKONICE</t>
  </si>
  <si>
    <t>TÁBOR</t>
  </si>
  <si>
    <t>TRHOVÉ SVINY</t>
  </si>
  <si>
    <t>TŘEBOŇ</t>
  </si>
  <si>
    <t>TÝN NAD VLTAVOU</t>
  </si>
  <si>
    <t>VIMPERK</t>
  </si>
  <si>
    <t>VODŇANY</t>
  </si>
  <si>
    <t>PLZEŇSKÝ KRAJ</t>
  </si>
  <si>
    <t>PLZEŇ</t>
  </si>
  <si>
    <t>PLZEŇ-SEVER</t>
  </si>
  <si>
    <t>PLZEŇ-JIH</t>
  </si>
  <si>
    <t>BLOVICE</t>
  </si>
  <si>
    <t>DOMAŽLICE</t>
  </si>
  <si>
    <t>HORAŽĎOVICE</t>
  </si>
  <si>
    <t>HORŠOVSKÝ TÝN</t>
  </si>
  <si>
    <t>KLATOVY</t>
  </si>
  <si>
    <t>KRALOVICE</t>
  </si>
  <si>
    <t>NEPOMUK</t>
  </si>
  <si>
    <t>PŘEŠTICE</t>
  </si>
  <si>
    <t>ROKYCANY</t>
  </si>
  <si>
    <t>TACHOV</t>
  </si>
  <si>
    <t>STŘÍBRO</t>
  </si>
  <si>
    <t>SUŠICE</t>
  </si>
  <si>
    <t>KARLOVARSKÝ KRAJ</t>
  </si>
  <si>
    <t>KARLOVY VARY</t>
  </si>
  <si>
    <t>AŠ</t>
  </si>
  <si>
    <t>CHEB</t>
  </si>
  <si>
    <t>KRASLICE</t>
  </si>
  <si>
    <t>MARIÁNSKÉ LÁZNĚ</t>
  </si>
  <si>
    <t>OSTROV NAD OHŘÍ</t>
  </si>
  <si>
    <t>SOKOLOV</t>
  </si>
  <si>
    <t>ÚSTECKÝ KRAJ</t>
  </si>
  <si>
    <t>ÚSTÍ NAD LABEM</t>
  </si>
  <si>
    <t>BÍLINA</t>
  </si>
  <si>
    <t>DĚČÍN</t>
  </si>
  <si>
    <t>CHOMUTOV</t>
  </si>
  <si>
    <t>KADAŇ</t>
  </si>
  <si>
    <t>LIBOCHOVICE</t>
  </si>
  <si>
    <t>LITOMĚŘICE</t>
  </si>
  <si>
    <t>LITVÍNOV</t>
  </si>
  <si>
    <t>LOUNY</t>
  </si>
  <si>
    <t>MOST</t>
  </si>
  <si>
    <t>PODBOŘANY</t>
  </si>
  <si>
    <t>ROUDNICE NAD LABEM</t>
  </si>
  <si>
    <t>RUMBURK</t>
  </si>
  <si>
    <t>TEPLICE</t>
  </si>
  <si>
    <t>ŽATEC</t>
  </si>
  <si>
    <t>LIBERECKÝ KRAJ</t>
  </si>
  <si>
    <t>LIBEREC</t>
  </si>
  <si>
    <t>ČESKÁ LÍPA</t>
  </si>
  <si>
    <t>FRÝDLANT</t>
  </si>
  <si>
    <t>JABLONEC NAD NISOU</t>
  </si>
  <si>
    <t>JILEMNICE</t>
  </si>
  <si>
    <t>NOVÝ BOR</t>
  </si>
  <si>
    <t>SEMILY</t>
  </si>
  <si>
    <t>TANVALD</t>
  </si>
  <si>
    <t>TURNOV</t>
  </si>
  <si>
    <t>ŽELEZNÝ BROD</t>
  </si>
  <si>
    <t>KRÁLOVÉHRADEC. KR.</t>
  </si>
  <si>
    <t>HRADEC KRÁLOVÉ</t>
  </si>
  <si>
    <t>BROUMOV</t>
  </si>
  <si>
    <t>DOBRUŠKA</t>
  </si>
  <si>
    <t>DVŮR KRÁLOVÉ</t>
  </si>
  <si>
    <t>HOŘICE</t>
  </si>
  <si>
    <t>JAROMĚŘ</t>
  </si>
  <si>
    <t>JIČÍN</t>
  </si>
  <si>
    <t>KOSTELEC NAD ORLICÍ</t>
  </si>
  <si>
    <t>NÁCHOD</t>
  </si>
  <si>
    <t>NOVÁ PAKA</t>
  </si>
  <si>
    <t>NOVÝ BYDŽOV</t>
  </si>
  <si>
    <t>RYCHNOV NAD KNĚŽ.</t>
  </si>
  <si>
    <t>TRUTNOV</t>
  </si>
  <si>
    <t>VRCHLABÍ</t>
  </si>
  <si>
    <t>PARDUBICKÝ KRAJ</t>
  </si>
  <si>
    <t>PARDUBICE</t>
  </si>
  <si>
    <t>HLINSKO</t>
  </si>
  <si>
    <t>HOLICE</t>
  </si>
  <si>
    <t>CHRUDIM</t>
  </si>
  <si>
    <t>LITOMYŠL</t>
  </si>
  <si>
    <t>MORAVSKÁ TŘEBOVÁ</t>
  </si>
  <si>
    <t>PŘELOUČ</t>
  </si>
  <si>
    <t>SVITAVY</t>
  </si>
  <si>
    <t>ÚSTÍ NAD ORLICÍ</t>
  </si>
  <si>
    <t>VYSOKÉ MÝTO</t>
  </si>
  <si>
    <t>ŽAMBERK</t>
  </si>
  <si>
    <t>KRAJ VYSOČINA</t>
  </si>
  <si>
    <t>JIHLAVA</t>
  </si>
  <si>
    <t>BYSTŘICE NAD PERN.</t>
  </si>
  <si>
    <t>HAVLÍČKŮV BROD</t>
  </si>
  <si>
    <t>HUMPOLEC</t>
  </si>
  <si>
    <t>CHOTĚBOŘ</t>
  </si>
  <si>
    <t>LEDEČ NAD SÁZAVOU</t>
  </si>
  <si>
    <t>MORAVSKÉ BUDĚJOVICE</t>
  </si>
  <si>
    <t>NÁMĚŠŤ NAD OSLAVOU</t>
  </si>
  <si>
    <t>PACOV</t>
  </si>
  <si>
    <t>PELHŘIMOV</t>
  </si>
  <si>
    <t>TELČ</t>
  </si>
  <si>
    <t>TŘEBÍČ</t>
  </si>
  <si>
    <t>VELKÉ MEZIŘÍČÍ</t>
  </si>
  <si>
    <t>ŽĎÁR NAD SÁZAVOU</t>
  </si>
  <si>
    <t>JIHOMORAVSKÝ KRAJ</t>
  </si>
  <si>
    <t>BRNO I</t>
  </si>
  <si>
    <t>BRNO II</t>
  </si>
  <si>
    <t>BRNO III</t>
  </si>
  <si>
    <t>BRNO IV</t>
  </si>
  <si>
    <t>BRNO VENKOV</t>
  </si>
  <si>
    <t>BLANSKO</t>
  </si>
  <si>
    <t>BOSKOVICE</t>
  </si>
  <si>
    <t>BŘECLAV</t>
  </si>
  <si>
    <t>BUČOVICE</t>
  </si>
  <si>
    <t>HODONÍN</t>
  </si>
  <si>
    <t>HUSTOPEČE</t>
  </si>
  <si>
    <t>IVANČICE</t>
  </si>
  <si>
    <t>KYJOV</t>
  </si>
  <si>
    <t>MIKULOV</t>
  </si>
  <si>
    <t>MORAVSKÝ KRUMLOV</t>
  </si>
  <si>
    <t>SLAVKOV U BRNA</t>
  </si>
  <si>
    <t>TIŠNOV</t>
  </si>
  <si>
    <t>VESELÍ NAD MORAVOU</t>
  </si>
  <si>
    <t>VYŠKOV</t>
  </si>
  <si>
    <t>ZNOJMO</t>
  </si>
  <si>
    <t>OLOMOUCKÝ KRAJ</t>
  </si>
  <si>
    <t>OLOMOUC</t>
  </si>
  <si>
    <t>HRANICE</t>
  </si>
  <si>
    <t>JESENÍK</t>
  </si>
  <si>
    <t>KONICE</t>
  </si>
  <si>
    <t>LITOVEL</t>
  </si>
  <si>
    <t>PROSTĚJOV</t>
  </si>
  <si>
    <t>PŘEROV</t>
  </si>
  <si>
    <t>ŠTERNBERK</t>
  </si>
  <si>
    <t>ŠUMPERK</t>
  </si>
  <si>
    <t>ZÁBŘEH</t>
  </si>
  <si>
    <t>MORAVSKOSLEZS. KR.</t>
  </si>
  <si>
    <t>OSTRAVA I</t>
  </si>
  <si>
    <t>OSTRAVA II</t>
  </si>
  <si>
    <t>OSTRAVA III</t>
  </si>
  <si>
    <t>BOHUMÍN</t>
  </si>
  <si>
    <t>BRUNTÁL</t>
  </si>
  <si>
    <t>ČESKÝ TĚŠÍN</t>
  </si>
  <si>
    <t>FRÝDEK-MÍSTEK</t>
  </si>
  <si>
    <t>FRÝDLANT NAD OSTRAV.</t>
  </si>
  <si>
    <t>FULNEK</t>
  </si>
  <si>
    <t>HAVÍŘOV</t>
  </si>
  <si>
    <t>HLUČÍN</t>
  </si>
  <si>
    <t>KARVINÁ</t>
  </si>
  <si>
    <t>KOPŘIVNICE</t>
  </si>
  <si>
    <t>KRNOV</t>
  </si>
  <si>
    <t>NOVÝ JIČÍN</t>
  </si>
  <si>
    <t>OPAVA</t>
  </si>
  <si>
    <t>ORLOVÁ</t>
  </si>
  <si>
    <t>TŘINEC</t>
  </si>
  <si>
    <t>ZLÍNSKÝ KRAJ</t>
  </si>
  <si>
    <t>ZLÍN</t>
  </si>
  <si>
    <t>BYSTŘICE POD HOSTÝNEM</t>
  </si>
  <si>
    <t>HOLEŠOV</t>
  </si>
  <si>
    <t>KROMĚŘÍŽ</t>
  </si>
  <si>
    <t>LUHAČOVICE</t>
  </si>
  <si>
    <t>OTROKOVICE</t>
  </si>
  <si>
    <t>ROŽNOV POD RADH.</t>
  </si>
  <si>
    <t>UHERSKÝ BROD</t>
  </si>
  <si>
    <t>UHERSKÉ HRADIŠTĚ</t>
  </si>
  <si>
    <t>VALAŠSKÉ MEZIŘÍČÍ</t>
  </si>
  <si>
    <t>VALAŠSKÉ KLOBOUKY</t>
  </si>
  <si>
    <t>VSETÍN</t>
  </si>
  <si>
    <t>Územní pracoviště</t>
  </si>
  <si>
    <t>HLAVNÍ MĚSTO PRAHA</t>
  </si>
  <si>
    <t>SPECIALIZOVANÝ</t>
  </si>
  <si>
    <t>Finanční úřad</t>
  </si>
  <si>
    <t>c_ufo</t>
  </si>
  <si>
    <t>c_pracufo</t>
  </si>
  <si>
    <t>dic</t>
  </si>
  <si>
    <t>kód</t>
  </si>
  <si>
    <t>název</t>
  </si>
  <si>
    <t>Rostlinná a živočišná výroba, myslivost a související činnosti</t>
  </si>
  <si>
    <t>Lesnictví a těžba dřeva</t>
  </si>
  <si>
    <t>Rybolov a akvakultura</t>
  </si>
  <si>
    <t>Těžba a úprava černého a hnědého uhlí</t>
  </si>
  <si>
    <t>Těžba ropy a zemního plynu</t>
  </si>
  <si>
    <t>Těžba a úprava rud</t>
  </si>
  <si>
    <t>Ostatní těžba a dobývání</t>
  </si>
  <si>
    <t>Podpůrné činnosti při těžbě</t>
  </si>
  <si>
    <t>Výroba potravinářských výrobků</t>
  </si>
  <si>
    <t>Výroba nápojů</t>
  </si>
  <si>
    <t>Výroba tabákových výrobků</t>
  </si>
  <si>
    <t>Výroba textilií</t>
  </si>
  <si>
    <t>Výroba oděvů</t>
  </si>
  <si>
    <t>Výroba usní a souvisejících výrobků</t>
  </si>
  <si>
    <t>Zprac.dřeva,výroba dřevěných,korkových,proutěných a slam.výr.,kromě nábytku</t>
  </si>
  <si>
    <t>Výroba papíru a výrobků z papíru</t>
  </si>
  <si>
    <t>Tisk a rozmnožování nahraných nosičů</t>
  </si>
  <si>
    <t>Výroba koksu a rafinovaných ropných produktů</t>
  </si>
  <si>
    <t>Výroba chemických látek a chemických přípravků</t>
  </si>
  <si>
    <t>Výroba základních farmaceutických výrobků a farmaceutických přípravků</t>
  </si>
  <si>
    <t>Výroba pryžových a plastových výrobků</t>
  </si>
  <si>
    <t>Výroba ostatních nekovových minerálních výrobků</t>
  </si>
  <si>
    <t>Výroba základních kovů, hutní zpracování kovů; slévárenství</t>
  </si>
  <si>
    <t>Výroba kovových konstrukcí a kovodělných výrobků, kromě strojů a zařízení</t>
  </si>
  <si>
    <t>Výroba počítačů, elektronických a optických přístrojů a zařízení</t>
  </si>
  <si>
    <t>Výroba elektrických zařízení</t>
  </si>
  <si>
    <t>Výroba strojů a zařízení j. n.</t>
  </si>
  <si>
    <t>Výroba motorových vozidel (kromě motocyklů), přívěsů a návěsů</t>
  </si>
  <si>
    <t>Výroba ostatních dopravních prostředků a zařízení</t>
  </si>
  <si>
    <t>Výroba nábytku</t>
  </si>
  <si>
    <t>Ostatní zpracovatelský průmysl</t>
  </si>
  <si>
    <t>Opravy a instalace strojů a zařízení</t>
  </si>
  <si>
    <t>Výroba a rozvod elektřiny, plynu, tepla a klimatizovaného vzduchu</t>
  </si>
  <si>
    <t>Shromažďování, úprava a rozvod vody</t>
  </si>
  <si>
    <t>Činnosti související s odpadními vodami</t>
  </si>
  <si>
    <t>Shromažďování,sběr a odstraňování odpadů,úprava odpadů k dalšímu využití</t>
  </si>
  <si>
    <t>Sanace a jiné činnosti související s odpady</t>
  </si>
  <si>
    <t>Výstavba budov</t>
  </si>
  <si>
    <t>Inženýrské stavitelství</t>
  </si>
  <si>
    <t>Specializované stavební činnosti</t>
  </si>
  <si>
    <t>Velkoobchod, maloobchod a opravy motorových vozidel</t>
  </si>
  <si>
    <t>Velkoobchod, kromě motorových vozidel</t>
  </si>
  <si>
    <t>Maloobchod, kromě motorových vozidel</t>
  </si>
  <si>
    <t>Pozemní a potrubní doprava</t>
  </si>
  <si>
    <t>Vodní doprava</t>
  </si>
  <si>
    <t>Letecká doprava</t>
  </si>
  <si>
    <t>Skladování a vedlejší činnosti v dopravě</t>
  </si>
  <si>
    <t>Poštovní a kurýrní činnosti</t>
  </si>
  <si>
    <t>Ubytování</t>
  </si>
  <si>
    <t>Stravování a pohostinství</t>
  </si>
  <si>
    <t>Vydavatelské činnosti</t>
  </si>
  <si>
    <t>Čin.v obl.filmů,videozázn.a tel.programů,pořiz.zvuk.nahr.a hudeb.vyd.čin.</t>
  </si>
  <si>
    <t>Tvorba programů a vysílání</t>
  </si>
  <si>
    <t>Telekomunikační činnosti</t>
  </si>
  <si>
    <t>Činnosti v oblasti informačních technologií</t>
  </si>
  <si>
    <t>Informační činnosti</t>
  </si>
  <si>
    <t>Finanční zprostředkování, kromě pojišťovnictví a penzijního financování</t>
  </si>
  <si>
    <t>Pojištění,zajištění a penzijní financování,kromě povinného soc.zabezpečení</t>
  </si>
  <si>
    <t>Ostatní finanční činnosti</t>
  </si>
  <si>
    <t>Činnosti v oblasti nemovitostí</t>
  </si>
  <si>
    <t>Právní a účetnické činnosti</t>
  </si>
  <si>
    <t>Činnosti vedení podniků; poradenství v oblasti řízení</t>
  </si>
  <si>
    <t>Architektonické a inženýrské činnosti; technické zkoušky a analýzy</t>
  </si>
  <si>
    <t>Výzkum a vývoj</t>
  </si>
  <si>
    <t>Reklama a průzkum trhu</t>
  </si>
  <si>
    <t>Ostatní profesní, vědecké a technické činnosti</t>
  </si>
  <si>
    <t>Veterinární činnosti</t>
  </si>
  <si>
    <t>Činnosti v oblasti pronájmu a operativního leasingu</t>
  </si>
  <si>
    <t>Činnosti související se zaměstnáním</t>
  </si>
  <si>
    <t>Činnosti cest.agentur,kanceláří a jiné rezervační a související činnosti</t>
  </si>
  <si>
    <t>Bezpečnostní a pátrací činnosti</t>
  </si>
  <si>
    <t>Činnosti související se stavbami a úpravou krajiny</t>
  </si>
  <si>
    <t>Administrativní, kancelářské a jiné podpůrné činnosti pro podnikání</t>
  </si>
  <si>
    <t>Veřejná správa a obrana; povinné sociální zabezpečení</t>
  </si>
  <si>
    <t>Vzdělávání</t>
  </si>
  <si>
    <t>Zdravotní péče</t>
  </si>
  <si>
    <t>Pobytové služby sociální péče</t>
  </si>
  <si>
    <t>Ambulantní nebo terénní sociální služby</t>
  </si>
  <si>
    <t>Tvůrčí, umělecké a zábavní činnosti</t>
  </si>
  <si>
    <t>Činnosti knihoven, archivů, muzeí a jiných kulturních zařízení</t>
  </si>
  <si>
    <t>Činnosti heren, kasin a sázkových kanceláří</t>
  </si>
  <si>
    <t>Sportovní, zábavní a rekreační činnosti</t>
  </si>
  <si>
    <t>Činnosti organizací sdružujících osoby za účelem prosazování spol.zájmů</t>
  </si>
  <si>
    <t>Opravy počítačů a výrobků pro osobní potřebu a převážně pro domácnost</t>
  </si>
  <si>
    <t>Poskytování ostatních osobních služeb</t>
  </si>
  <si>
    <t>Činnosti domácností jako zaměstnavatelů domácího personálu</t>
  </si>
  <si>
    <t>Činnosti domác.produk.blíže neurčené výrobky a služby pro vlast.potřebu</t>
  </si>
  <si>
    <t>Činnosti exteritoriálních organizací a orgánů</t>
  </si>
  <si>
    <t>Pěstování plodin jiných než trvalých</t>
  </si>
  <si>
    <t>Pěstování trvalých plodin</t>
  </si>
  <si>
    <t>Množení rostlin</t>
  </si>
  <si>
    <t>živočišná výroba</t>
  </si>
  <si>
    <t>Smíšené hospodářství</t>
  </si>
  <si>
    <t>Podpůrné činnosti pro zemědělství a posklizňové činnosti</t>
  </si>
  <si>
    <t>Lov a odchyt divokých zvířat a související činnosti</t>
  </si>
  <si>
    <t>Lesní hospodářství a jiné činnosti v oblasti lesnictví</t>
  </si>
  <si>
    <t>Těžba dřeva</t>
  </si>
  <si>
    <t>Sběr a získávání volně rostoucích plodů a materiálů, kromě dřeva</t>
  </si>
  <si>
    <t>Podpůrné činnosti pro lesnictví</t>
  </si>
  <si>
    <t>Rybolov</t>
  </si>
  <si>
    <t>Akvakultura</t>
  </si>
  <si>
    <t>Těžba a úprava černého uhlí</t>
  </si>
  <si>
    <t>Těžba a úprava hnědého uhlí</t>
  </si>
  <si>
    <t>Těžba ropy</t>
  </si>
  <si>
    <t>Těžba zemního plynu</t>
  </si>
  <si>
    <t>Těžba a úprava železných rud</t>
  </si>
  <si>
    <t>Těžba a úprava neželezných rud</t>
  </si>
  <si>
    <t>Dobývání kamene, písků a jílů</t>
  </si>
  <si>
    <t>Těžba a dobývání j. n.</t>
  </si>
  <si>
    <t>Podpůrné činnosti při těžbě ropy a zemního plynu</t>
  </si>
  <si>
    <t>Podpůrné činnosti při ostatní těžbě a dobývání</t>
  </si>
  <si>
    <t>Zpracování a konzervování masa a výroba masných výrobků</t>
  </si>
  <si>
    <t>Zpracování a konzervování ryb, korýšů a měkkýšů</t>
  </si>
  <si>
    <t>Zpracování a konzervování ovoce a zeleniny</t>
  </si>
  <si>
    <t>Výroba rostlinných a živočišných olejů a tuků</t>
  </si>
  <si>
    <t>Výroba mléčných výrobků</t>
  </si>
  <si>
    <t>Výroba mlýnských a škrobárenských výrobků</t>
  </si>
  <si>
    <t>Výroba pekařských, cukrářských a jiných moučných výrobků</t>
  </si>
  <si>
    <t>Výroba ostatních potravinářských výrobků</t>
  </si>
  <si>
    <t>Výroba průmyslových krmiv</t>
  </si>
  <si>
    <t>Úprava a spřádání textilních vláken a příze</t>
  </si>
  <si>
    <t>Tkaní textilií</t>
  </si>
  <si>
    <t>Konečná úprava textilií</t>
  </si>
  <si>
    <t>Výroba ostatních textilií</t>
  </si>
  <si>
    <t>Výroba oděvů, kromě kožešinových výrobků</t>
  </si>
  <si>
    <t>Výroba kožešinových výrobků</t>
  </si>
  <si>
    <t>Výroba pletených a háčkovaných oděvů</t>
  </si>
  <si>
    <t>Činění a úprava usní (vyčiněných kůží); zpracování a barvení kožešin; výrob</t>
  </si>
  <si>
    <t>Výroba obuvi</t>
  </si>
  <si>
    <t>Výroba pilařská a impregnace dřeva</t>
  </si>
  <si>
    <t>Výroba dřevěných,korkových,proutěných a slaměných výrobků,kromě nábytku</t>
  </si>
  <si>
    <t>Výroba buničiny, papíru a lepenky</t>
  </si>
  <si>
    <t>Výroba výrobků z papíru a lepenky</t>
  </si>
  <si>
    <t>Tisk a činnosti související s tiskem</t>
  </si>
  <si>
    <t>Rozmnožování nahraných nosičů</t>
  </si>
  <si>
    <t>Výroba koksárenských produktů</t>
  </si>
  <si>
    <t>Výroba rafinovaných ropných produktů</t>
  </si>
  <si>
    <t>Výroba zákl.chem.látek,hnojiv a dusík.sl.,plastů a synt.kaučuku v prim.f.</t>
  </si>
  <si>
    <t>Výroba pesticidů a jiných agrochemických přípravků</t>
  </si>
  <si>
    <t>Výroba nátěr.barev,laků a jiných nátěrových mater.,tisk.barev a tmelů</t>
  </si>
  <si>
    <t>Výroba mýdel a detergentů,čist.a lešticích prostř.,parfémů a toal. přípr.</t>
  </si>
  <si>
    <t>Výroba ostatních chemických výrobků</t>
  </si>
  <si>
    <t>Výroba chemických vláken</t>
  </si>
  <si>
    <t>Výroba základních farmaceutických výrobků</t>
  </si>
  <si>
    <t>Výroba farmaceutických přípravků</t>
  </si>
  <si>
    <t>Výroba pryžových výrobků</t>
  </si>
  <si>
    <t>Výroba plastových výrobků</t>
  </si>
  <si>
    <t>Výroba skla a skleněných výrobků</t>
  </si>
  <si>
    <t>Výroba žáruvzdorných výrobků</t>
  </si>
  <si>
    <t>Výroba stavebních výrobků z jílovitých materiálů</t>
  </si>
  <si>
    <t>Výroba ostatních porcelánových a keramických výrobků</t>
  </si>
  <si>
    <t>Výroba cementu, vápna a sádry</t>
  </si>
  <si>
    <t>Výroba betonových, cementových a sádrových výrobků</t>
  </si>
  <si>
    <t>Řezání, tvarování a konečná úprava kamenů</t>
  </si>
  <si>
    <t>Výroba brusiv a ostatních nekovových minerálních výrobků j. n.</t>
  </si>
  <si>
    <t>Výroba sur.železa,oceli a feroslitin,ploch.výr.,tváření výrobků za tepla</t>
  </si>
  <si>
    <t>Výroba ocelových trub,trubek,dutých profilů a souvis.potrubních tvarovek</t>
  </si>
  <si>
    <t>Výroba ostatních výrobků získaných jednostupňovým zpracováním oceli</t>
  </si>
  <si>
    <t>Výroba a hutní zpracování drahých a neželezných kovů</t>
  </si>
  <si>
    <t>Slévárenství</t>
  </si>
  <si>
    <t>Výroba konstrukčních kovových výrobků</t>
  </si>
  <si>
    <t>Výroba radiátorů a kotlů k ústřednímu topení, kovových nádrží a zásobníků</t>
  </si>
  <si>
    <t>Výroba parních kotlů, kromě kotlů pro ústřední topení</t>
  </si>
  <si>
    <t>Výroba zbraní a střeliva</t>
  </si>
  <si>
    <t>Kování,lisování,ražení,válcování a protlačování kovů;prášková metalurgie</t>
  </si>
  <si>
    <t>Povrchová úprava a zušlechťování kovů; obrábění</t>
  </si>
  <si>
    <t>Výroba nožířských výrobků, nástrojů a železářských výrobků</t>
  </si>
  <si>
    <t>Výroba ostatních kovodělných výrobků</t>
  </si>
  <si>
    <t>Výroba elektronických součástek a desek</t>
  </si>
  <si>
    <t>Výroba počítačů a periferních zařízení</t>
  </si>
  <si>
    <t>Výroba komunikačních zařízení</t>
  </si>
  <si>
    <t>Výroba spotřební elektroniky</t>
  </si>
  <si>
    <t>Výroba měřicích,zkušebních a navigačních přístrojů;výroba časoměr.přístrojů</t>
  </si>
  <si>
    <t>Výroba ozařovacích, elektroléčebných a elektroterapeutických přístrojů</t>
  </si>
  <si>
    <t>Výroba optických a fotografických přístrojů a zařízení</t>
  </si>
  <si>
    <t>Výroba magnetických a optických médií</t>
  </si>
  <si>
    <t>Výroba elektr.motorů,generátorů,transformátorů a elektr.rozvod.a kontrol.z.</t>
  </si>
  <si>
    <t>Výroba baterií a akumulátorů</t>
  </si>
  <si>
    <t>Výroba optických a elektr.kabelů,elektr.vodičů a elektroinstal.zařízení</t>
  </si>
  <si>
    <t>Výroba elektrických osvětlovacích zařízení</t>
  </si>
  <si>
    <t>Výroba spotřebičů převážně pro domácnost</t>
  </si>
  <si>
    <t>Výroba ostatních elektrických zařízení</t>
  </si>
  <si>
    <t>Výroba strojů a zařízení pro všeobecné účely</t>
  </si>
  <si>
    <t>Výroba ostatních strojů a zařízení pro všeobecné účely</t>
  </si>
  <si>
    <t>Výroba zemědělských a lesnických strojů</t>
  </si>
  <si>
    <t>Výroba kovoobráběcích a ostatních obráběcích strojů</t>
  </si>
  <si>
    <t>Výroba ostatních strojů pro speciální účely</t>
  </si>
  <si>
    <t>Výroba motorových vozidel a jejich motorů</t>
  </si>
  <si>
    <t>Výroba karoserií motorových vozidel; výroba přívěsů a návěsů</t>
  </si>
  <si>
    <t>Výroba dílů a příslušenství pro motorová vozidla a jejich motory</t>
  </si>
  <si>
    <t>Stavba lodí a člunů</t>
  </si>
  <si>
    <t>Výroba železničních lokomotiv a vozového parku</t>
  </si>
  <si>
    <t>Výroba letadel a jejich motorů,kosmických lodí a souvisejících zařízení</t>
  </si>
  <si>
    <t>Výroba vojenských bojových vozidel</t>
  </si>
  <si>
    <t>Výroba dopravních prostředků a zařízení j. n.</t>
  </si>
  <si>
    <t>Výroba klenotů, bižuterie a příbuzných výrobků</t>
  </si>
  <si>
    <t>Výroba hudebních nástrojů</t>
  </si>
  <si>
    <t>Výroba sportovních potřeb</t>
  </si>
  <si>
    <t>Výroba her a hraček</t>
  </si>
  <si>
    <t>Výroba lékařských a dentálních nástrojů a potřeb</t>
  </si>
  <si>
    <t>Zpracovatelský průmysl j. n.</t>
  </si>
  <si>
    <t>Opravy kovodělných výrobků, strojů a zařízení</t>
  </si>
  <si>
    <t>Instalace průmyslových strojů a zařízení</t>
  </si>
  <si>
    <t>Výroba, přenos a rozvod elektřiny</t>
  </si>
  <si>
    <t>Výroba plynu; rozvod plynných paliv prostřednictvím sítí</t>
  </si>
  <si>
    <t>Výroba a rozvod tepla a klimatizovaného vzduchu, výroba ledu</t>
  </si>
  <si>
    <t>Shromažďování a sběr odpadů</t>
  </si>
  <si>
    <t>Odstraňování odpadů</t>
  </si>
  <si>
    <t>Úprava odpadů k dalšímu využití</t>
  </si>
  <si>
    <t>Developerská činnost</t>
  </si>
  <si>
    <t>Výstavba bytových a nebytových budov</t>
  </si>
  <si>
    <t>Výstavba silnic a železnic</t>
  </si>
  <si>
    <t>Výstavba inženýrských sítí</t>
  </si>
  <si>
    <t>Výstavba ostatních staveb</t>
  </si>
  <si>
    <t>Demolice a příprava staveniště</t>
  </si>
  <si>
    <t>Elektroinstalační, instalatérské a ostatní stavebně instalační práce</t>
  </si>
  <si>
    <t>Kompletační a dokončovací práce</t>
  </si>
  <si>
    <t>Ostatní specializované stavební činnosti</t>
  </si>
  <si>
    <t>Obchod s motorovými vozidly, kromě motocyklů</t>
  </si>
  <si>
    <t>Opravy a údržba motorových vozidel, kromě motocyklů</t>
  </si>
  <si>
    <t>Obchod s díly a příslušenstvím pro motorová vozidla, kromě motocyklů</t>
  </si>
  <si>
    <t>Obchod, opravy a údržba motocyklů, jejich dílů a příslušenství</t>
  </si>
  <si>
    <t>Zprostředkování velkoobchodu a velkoobchod v zastoupení</t>
  </si>
  <si>
    <t>Velkoobchod se základními zemědělskými produkty a živými zvířaty</t>
  </si>
  <si>
    <t>Velkoobchod s potravinami, nápoji a tabákovými výrobky</t>
  </si>
  <si>
    <t>Velkoobchod s výrobky převážně pro domácnost</t>
  </si>
  <si>
    <t>Velkoobchod s počítačovým a komunikačním zařízením</t>
  </si>
  <si>
    <t>Velkoobchod s ostatními stroji, strojním zařízením a příslušenstvím</t>
  </si>
  <si>
    <t>Ostatní specializovaný velkoobchod</t>
  </si>
  <si>
    <t>Nespecializovaný velkoobchod</t>
  </si>
  <si>
    <t>Maloobchod v nespecializovaných prodejnách</t>
  </si>
  <si>
    <t>Maloobchod s potravinami,nápoji a tabák.výrobky ve specializ.prodejnách</t>
  </si>
  <si>
    <t>Maloobchod s pohonnými hmotami ve specializovaných prodejnách</t>
  </si>
  <si>
    <t>Maloobchod s počítačovým a komunikačním zařízením ve specializ.prodejnách</t>
  </si>
  <si>
    <t>Maloobchod s ost.výrobky převážně pro domácnost ve specializ.prodejnách</t>
  </si>
  <si>
    <t>Maloobchod s výrobky pro kulturní rozhled a rekreaci ve specializ.prod.</t>
  </si>
  <si>
    <t>Maloobchod s ostatním zbožím ve specializovaných prodejnách</t>
  </si>
  <si>
    <t>Maloobchod ve stáncích a na trzích</t>
  </si>
  <si>
    <t>Maloobchod mimo prodejny, stánky a trhy</t>
  </si>
  <si>
    <t>železniční osobní doprava meziměstská</t>
  </si>
  <si>
    <t>železniční nákladní doprava</t>
  </si>
  <si>
    <t>Ostatní pozemní osobní doprava</t>
  </si>
  <si>
    <t>Silniční nákladní doprava a stěhovací služby</t>
  </si>
  <si>
    <t>Potrubní doprava</t>
  </si>
  <si>
    <t>Námořní a pobřežní osobní doprava</t>
  </si>
  <si>
    <t>Námořní a pobřežní nákladní doprava</t>
  </si>
  <si>
    <t>Vnitrozemská vodní osobní doprava</t>
  </si>
  <si>
    <t>Vnitrozemská vodní nákladní doprava</t>
  </si>
  <si>
    <t>Letecká osobní doprava</t>
  </si>
  <si>
    <t>Letecká nákladní doprava a kosmická doprava</t>
  </si>
  <si>
    <t>Skladování</t>
  </si>
  <si>
    <t>Vedlejší činnosti v dopravě</t>
  </si>
  <si>
    <t>Základní poštovní služby poskytované na základě poštovní licence</t>
  </si>
  <si>
    <t>Ostatní poštovní a kurýrní činnosti</t>
  </si>
  <si>
    <t>Ubytování v hotelích a podobných ubytovacích zařízeních</t>
  </si>
  <si>
    <t>Rekreační a ostatní krátkodobé ubytování</t>
  </si>
  <si>
    <t>Kempy a tábořiště</t>
  </si>
  <si>
    <t>Ostatní ubytování</t>
  </si>
  <si>
    <t>Stravování v restauracích, u stánků a v mobilních zařízeních</t>
  </si>
  <si>
    <t>Poskytování cateringových a ostatních stravovacích služeb</t>
  </si>
  <si>
    <t>Pohostinství</t>
  </si>
  <si>
    <t>Vydávání knih, periodických publikací a ostatní vydavatelské činnosti</t>
  </si>
  <si>
    <t>Vydávání softwaru</t>
  </si>
  <si>
    <t>Činnosti v oblasti filmů, videozáznamů a televizních programů</t>
  </si>
  <si>
    <t>Pořizování zvukových nahrávek a hudební vydavatelské činnosti</t>
  </si>
  <si>
    <t>Rozhlasové vysílání</t>
  </si>
  <si>
    <t>Tvorba televizních programů a televizní vysílání</t>
  </si>
  <si>
    <t>Činnosti související s pevnou telekomunikační sítí</t>
  </si>
  <si>
    <t>Činnosti související s bezdrátovou telekomunikační sítí</t>
  </si>
  <si>
    <t>Činnosti související se satelitní telekomunikační sítí</t>
  </si>
  <si>
    <t>Ostatní telekomunikační činnosti</t>
  </si>
  <si>
    <t>Činnosti souvis.se zprac.dat a hostingem;činnosti souvis.s web.portály</t>
  </si>
  <si>
    <t>Ostatní informační činnosti</t>
  </si>
  <si>
    <t>Peněžní zprostředkování</t>
  </si>
  <si>
    <t>Činnosti holdingových společností</t>
  </si>
  <si>
    <t>Činnosti trustů, fondů a podobných finančních subjektů</t>
  </si>
  <si>
    <t>Ostatní finanční zprostředkování</t>
  </si>
  <si>
    <t>Pojištění</t>
  </si>
  <si>
    <t>Zajištění</t>
  </si>
  <si>
    <t>Penzijní financování</t>
  </si>
  <si>
    <t>Pomocné činnosti související s fin.zprostřed.,kromě pojišť.a penzij.fin.</t>
  </si>
  <si>
    <t>Pomocné činnosti související s pojišťovnictvím a penzijním financováním</t>
  </si>
  <si>
    <t>Správa fondů</t>
  </si>
  <si>
    <t>Nákup a následný prodej vlastních nemovitostí</t>
  </si>
  <si>
    <t>Pronájem a správa vlastních nebo pronajatých nemovitostí</t>
  </si>
  <si>
    <t>Činnosti v oblasti nemovitostí na základě smlouvy nebo dohody</t>
  </si>
  <si>
    <t>Právní činnosti</t>
  </si>
  <si>
    <t>Účetnické a auditorské činnosti; daňové poradenství</t>
  </si>
  <si>
    <t>Činnosti vedení podniků</t>
  </si>
  <si>
    <t>Poradenství v oblasti řízení</t>
  </si>
  <si>
    <t>Architektonické a inženýrské činnosti a související technické poradenství</t>
  </si>
  <si>
    <t>Technické zkoušky a analýzy</t>
  </si>
  <si>
    <t>Výzkum a vývoj v oblasti přírodních a technických věd</t>
  </si>
  <si>
    <t>Výzkum a vývoj v oblasti společenských a humanitních věd</t>
  </si>
  <si>
    <t>Reklamní činnosti</t>
  </si>
  <si>
    <t>Průzkum trhu a veřejného mínění</t>
  </si>
  <si>
    <t>Specializované návrhářské činnosti</t>
  </si>
  <si>
    <t>Fotografické činnosti</t>
  </si>
  <si>
    <t>Překladatelské a tlumočnické činnosti</t>
  </si>
  <si>
    <t>Ostatní profesní, vědecké a technické činnosti j. n.</t>
  </si>
  <si>
    <t>Pronájem a leasing motorových vozidel, kromě motocyklů</t>
  </si>
  <si>
    <t>Pronájem a leasing výrobků pro osobní potřebu a převážně pro domácnost</t>
  </si>
  <si>
    <t>Pronájem a leasing ostatních strojů, zařízení a výrobků</t>
  </si>
  <si>
    <t>Leasing duševního vlast.a podobných produktů,kromě děl chrán.autor.právem</t>
  </si>
  <si>
    <t>Činnosti agentur zprostředkujících zaměstnání</t>
  </si>
  <si>
    <t>Činnosti agentur zprostředkujících práci na přechodnou dobu</t>
  </si>
  <si>
    <t>Ostatní poskytování lidských zdrojů</t>
  </si>
  <si>
    <t>Činnosti cestovních agentur a cestovních kanceláří</t>
  </si>
  <si>
    <t>Ostatní rezervační a související činnosti</t>
  </si>
  <si>
    <t>Činnosti soukromých bezpečnostních agentur</t>
  </si>
  <si>
    <t>Činnosti související s provozem bezpečnostních systémů</t>
  </si>
  <si>
    <t>Pátrací činnosti</t>
  </si>
  <si>
    <t>Kombinované pomocné činnosti</t>
  </si>
  <si>
    <t>Úklidové činnosti</t>
  </si>
  <si>
    <t>Činnosti související s úpravou krajiny</t>
  </si>
  <si>
    <t>Administrativní a kancelářské činnosti</t>
  </si>
  <si>
    <t>Činnosti zprostředkovatelských středisek po telefonu</t>
  </si>
  <si>
    <t>Pořádání konferencí a hospodářských výstav</t>
  </si>
  <si>
    <t>Podpůrné činnosti pro podnikání j. n.</t>
  </si>
  <si>
    <t>Veřejná správa a hospodářská a sociální politika</t>
  </si>
  <si>
    <t>Činnosti pro společnost jako celek</t>
  </si>
  <si>
    <t>Činnosti v oblasti povinného sociálního zabezpečení</t>
  </si>
  <si>
    <t>Předškolní vzdělávání</t>
  </si>
  <si>
    <t>Primární vzdělávání</t>
  </si>
  <si>
    <t>Sekundární vzdělávání</t>
  </si>
  <si>
    <t>Postsekundární vzdělávání</t>
  </si>
  <si>
    <t>Ostatní vzdělávání</t>
  </si>
  <si>
    <t>Podpůrné činnosti ve vzdělávání</t>
  </si>
  <si>
    <t>Ústavní zdravotní péče</t>
  </si>
  <si>
    <t>Ambulantní a zubní zdravotní péče</t>
  </si>
  <si>
    <t>Ostatní činnosti související se zdravotní péčí</t>
  </si>
  <si>
    <t>Ústavní sociální péče</t>
  </si>
  <si>
    <t>Sociální péče ve zdravotnických zařízeních ústavní péče</t>
  </si>
  <si>
    <t>Soc.péče v zaříz.pro osoby s chron.duš.onemoc.a osoby závislé na návyk.l.</t>
  </si>
  <si>
    <t>Sociální péče v domovech pro seniory a osoby se zdravotním postižením</t>
  </si>
  <si>
    <t>Ostatní pobytové služby sociální péče</t>
  </si>
  <si>
    <t>Ambulantní nebo terénní soc.služby pro seniory a osoby se zdrav.postižením</t>
  </si>
  <si>
    <t>Ostatní ambulantní nebo terénní sociální služby</t>
  </si>
  <si>
    <t>Sportovní činnosti</t>
  </si>
  <si>
    <t>Ostatní zábavní a rekreační činnosti</t>
  </si>
  <si>
    <t>Činnosti podnikatelských, zaměstnavatelských a profesních organizací</t>
  </si>
  <si>
    <t>Činnosti odborových svazů</t>
  </si>
  <si>
    <t>Činnosti ost.org.sdružujících osoby za účelem prosazování společných zájmů</t>
  </si>
  <si>
    <t>Opravy počítačů a komunikačních zařízení</t>
  </si>
  <si>
    <t>Opravy výrobků pro osobní potřebu a převážně pro domácnost</t>
  </si>
  <si>
    <t>Činnosti domác.produk.blíže neurčené výrobky pro vlastní potřebu</t>
  </si>
  <si>
    <t>Činnosti domácností poskyt.blíže neurčené služby pro vlastní potřebu</t>
  </si>
  <si>
    <t>Pěstování obilovin (kromě rýže), luštěnin a olejnatých semen</t>
  </si>
  <si>
    <t>Pěstování rýže</t>
  </si>
  <si>
    <t>Pěstování zeleniny a melounů, kořenů a hlíz</t>
  </si>
  <si>
    <t>Pěstování tabáku</t>
  </si>
  <si>
    <t>Pěstování přadných rostlin</t>
  </si>
  <si>
    <t>Pěstování ostatních plodin jiných než trvalých</t>
  </si>
  <si>
    <t>Pěstování vinných hroznů</t>
  </si>
  <si>
    <t>Pěstování tropického a subtropického ovoce</t>
  </si>
  <si>
    <t>Pěstování citrusových plodů</t>
  </si>
  <si>
    <t>Pěstování jádrového a peckového ovoce</t>
  </si>
  <si>
    <t>Pěstování ostatního stromového a keřového ovoce a ořechů</t>
  </si>
  <si>
    <t>Pěstování olejnatých plodů</t>
  </si>
  <si>
    <t>Pěstování rostlin pro výrobu nápojů</t>
  </si>
  <si>
    <t>Pěstování koření, aromatických, léčivých a farmaceutických rostlin</t>
  </si>
  <si>
    <t>Pěstování ostatních trvalých plodin</t>
  </si>
  <si>
    <t>Pěstování cukrové třtiny</t>
  </si>
  <si>
    <t>Chov mléčného skotu</t>
  </si>
  <si>
    <t>Chov jiného skotu</t>
  </si>
  <si>
    <t>Chov koní a jiných koňovitých</t>
  </si>
  <si>
    <t>Chov velbloudů a velbloudovitých</t>
  </si>
  <si>
    <t>Chov ovcí a koz</t>
  </si>
  <si>
    <t>Chov prasat</t>
  </si>
  <si>
    <t>Chov drůbeže</t>
  </si>
  <si>
    <t>Chov ostatních zvířat</t>
  </si>
  <si>
    <t>Podpůrné činnosti pro rostlinnou výrobu</t>
  </si>
  <si>
    <t>Podpůrné činnosti pro živočišnou výrobu</t>
  </si>
  <si>
    <t>Posklizňové činnosti</t>
  </si>
  <si>
    <t>Zpracování osiva pro účely množení</t>
  </si>
  <si>
    <t>Mořský rybolov</t>
  </si>
  <si>
    <t>Sladkovodní rybolov</t>
  </si>
  <si>
    <t>Mořská akvakultura</t>
  </si>
  <si>
    <t>Sladkovodní akvakultura</t>
  </si>
  <si>
    <t>Těžba a úprava uranových a thoriových rud</t>
  </si>
  <si>
    <t>Těžba a úprava ostatních neželezných rud</t>
  </si>
  <si>
    <t>Dobývání kamene pro výtv.nebo stav.účely,vápence,sádrovce,křídy,břidl.</t>
  </si>
  <si>
    <t>dokument</t>
  </si>
  <si>
    <t>k_uladis</t>
  </si>
  <si>
    <t>Provoz pískoven a štěrkopískoven; těžba jílů a kaolinu</t>
  </si>
  <si>
    <t>Těžba chemických minerálů a minerálů pro výrobu hnojiv</t>
  </si>
  <si>
    <t>Těžba rašeliny</t>
  </si>
  <si>
    <t>Těžba soli</t>
  </si>
  <si>
    <t>Ostatní těžba a dobývání j. n.</t>
  </si>
  <si>
    <t>Zpracování a konzervování masa, kromě drůbežího</t>
  </si>
  <si>
    <t>Zpracování a konzervování drůbežího masa</t>
  </si>
  <si>
    <t>Výroba masných výrobků a výrobků z drůbežího masa</t>
  </si>
  <si>
    <t>Zpracování a konzervování brambor</t>
  </si>
  <si>
    <t>Výroba ovocných a zeleninových šťáv</t>
  </si>
  <si>
    <t>Ostatní zpracování a konzervování ovoce a zeleniny</t>
  </si>
  <si>
    <t>Výroba olejů a tuků</t>
  </si>
  <si>
    <t>Výroba margarínu a podobných jedlých tuků</t>
  </si>
  <si>
    <t>Zpracování mléka, výroba mléčných výrobků a sýrů</t>
  </si>
  <si>
    <t>Výroba zmrzliny</t>
  </si>
  <si>
    <t>Výroba mlýnských výrobků</t>
  </si>
  <si>
    <t>Výroba škrobárenských výrobků</t>
  </si>
  <si>
    <t>Výroba pekařských a cukrářských výrobků, kromě trvanlivých</t>
  </si>
  <si>
    <t>Výroba sucharů a sušenek; výroba trvanlivých cukrářských výrobků</t>
  </si>
  <si>
    <t>Výroba makaronů, nudlí, kuskusu a podobných moučných výrobků</t>
  </si>
  <si>
    <t>Výroba cukru</t>
  </si>
  <si>
    <t>Výroba kakaa, čokolády a cukrovinek</t>
  </si>
  <si>
    <t>Zpracování čaje a kávy</t>
  </si>
  <si>
    <t>Výroba koření a aromatických výtažků</t>
  </si>
  <si>
    <t>Výroba hotových pokrmů</t>
  </si>
  <si>
    <t>Výroba homogenizovaných potravinářských přípravků a dietních potravin</t>
  </si>
  <si>
    <t>Výroba ostatních potravinářských výrobků j. n.</t>
  </si>
  <si>
    <t>Výroba průmyslových krmiv pro hospodářská zvířata</t>
  </si>
  <si>
    <t>Výroba průmyslových krmiv pro zvířata v zájmovém chovu</t>
  </si>
  <si>
    <t>Destilace, rektifikace a míchání lihovin</t>
  </si>
  <si>
    <t>Výroba vína z vinných hroznů</t>
  </si>
  <si>
    <t>Výroba jablečného vína a jiných ovocných vín</t>
  </si>
  <si>
    <t>Výroba ostatních nedestilovaných kvašených nápojů</t>
  </si>
  <si>
    <t>Výroba piva</t>
  </si>
  <si>
    <t>Výroba sladu</t>
  </si>
  <si>
    <t>Výroba nealkohol.nápojů;stáčení minerálních a ostatních vod do lahví</t>
  </si>
  <si>
    <t>Výroba pletených a háčkovaných materiálů</t>
  </si>
  <si>
    <t>Výroba konfekčních textilních výrobků, kromě oděvů</t>
  </si>
  <si>
    <t>Výroba koberců a kobercových předložek</t>
  </si>
  <si>
    <t>Výroba lan, provazů a síťovaných výrobků</t>
  </si>
  <si>
    <t>Výroba netkaných textilií a výrobků z nich, kromě oděvů</t>
  </si>
  <si>
    <t>Výroba ostatních technických a průmyslových textilií</t>
  </si>
  <si>
    <t>Výroba ostatních textilií j. n.</t>
  </si>
  <si>
    <t>Výroba kožených oděvů</t>
  </si>
  <si>
    <t>Výroba pracovních oděvů</t>
  </si>
  <si>
    <t>Výroba ostatních svrchních oděvů</t>
  </si>
  <si>
    <t>Výroba osobního prádla</t>
  </si>
  <si>
    <t>Výroba ostatních oděvů a oděvních doplňků</t>
  </si>
  <si>
    <t>Výroba pletených a háčkovaných punčochových výrobků</t>
  </si>
  <si>
    <t>Výroba ostatních pletených a háčkovaných oděvů</t>
  </si>
  <si>
    <t>Činění a úprava usní (vyčiněných kůží); zpracování a barvení kožešin</t>
  </si>
  <si>
    <t>Výroba brašnářských, sedlářských a podobných výrobků</t>
  </si>
  <si>
    <t>Výroba dýh a desek na bázi dřeva</t>
  </si>
  <si>
    <t>Výroba sestavených parketových podlah</t>
  </si>
  <si>
    <t>Výroba ostatních výrobků stavebního truhlářství a tesařství</t>
  </si>
  <si>
    <t>Výroba dřevěných obalů</t>
  </si>
  <si>
    <t>Výroba ost.dřevěných,korkových,proutěných a slaměných výr.,kromě nábytku</t>
  </si>
  <si>
    <t>Výroba buničiny</t>
  </si>
  <si>
    <t>Výroba papíru a lepenky</t>
  </si>
  <si>
    <t>Výroba vlnitého papíru a lepenky, papírových a lepenkových obalů</t>
  </si>
  <si>
    <t>Výroba domácích potřeb, hygienických a toaletních výrobků z papíru</t>
  </si>
  <si>
    <t>Výroba kancelářských potřeb z papíru</t>
  </si>
  <si>
    <t>Výroba tapet</t>
  </si>
  <si>
    <t>Výroba ostatních výrobků z papíru a lepenky</t>
  </si>
  <si>
    <t>Tisk novin</t>
  </si>
  <si>
    <t>Tisk ostatní, kromě novin</t>
  </si>
  <si>
    <t>Příprava tisku a digitálních dat</t>
  </si>
  <si>
    <t>Vázání a související činnosti</t>
  </si>
  <si>
    <t>Výroba technických plynů</t>
  </si>
  <si>
    <t>Výroba barviv a pigmentů</t>
  </si>
  <si>
    <t>Výroba jiných základních anorganických chemických látek</t>
  </si>
  <si>
    <t>Výroba jiných základních organických chemických látek</t>
  </si>
  <si>
    <t>Výroba hnojiv a dusíkatých sloučenin</t>
  </si>
  <si>
    <t>Výroba plastů v primárních formách</t>
  </si>
  <si>
    <t>Výroba syntetického kaučuku v primárních formách</t>
  </si>
  <si>
    <t>Výroba mýdel a detergentů, čisticích a lešticích prostředků</t>
  </si>
  <si>
    <t>Výroba parfémů a toaletních přípravků</t>
  </si>
  <si>
    <t>Výroba výbušnin</t>
  </si>
  <si>
    <t>Výroba klihů</t>
  </si>
  <si>
    <t>Výroba vonných silic</t>
  </si>
  <si>
    <t>Výroba ostatních chemických výrobků j. n.</t>
  </si>
  <si>
    <t>Výroba pryžových plášťů a duší; protektorování pneumatik</t>
  </si>
  <si>
    <t>Výroba ostatních pryžových výrobků</t>
  </si>
  <si>
    <t>Výroba plastových desek, fólií, hadic, trubek a profilů</t>
  </si>
  <si>
    <t>Výroba plastových obalů</t>
  </si>
  <si>
    <t>Výroba plastových výrobků pro stavebnictví</t>
  </si>
  <si>
    <t>Výroba ostatních plastových výrobků</t>
  </si>
  <si>
    <t>Výroba plochého skla</t>
  </si>
  <si>
    <t>Tvarování a zpracování plochého skla</t>
  </si>
  <si>
    <t>Výroba dutého skla</t>
  </si>
  <si>
    <t>Výroba skleněných vláken</t>
  </si>
  <si>
    <t>Výroba a zpracování ostatního skla vč. technického</t>
  </si>
  <si>
    <t>Výroba keramických obkládaček a dlaždic</t>
  </si>
  <si>
    <t>Výroba pálených zdicích materiálů, tašek, dlaždic a podobných výrobků</t>
  </si>
  <si>
    <t>zast_dat_nar</t>
  </si>
  <si>
    <t>zast_ev_cislo</t>
  </si>
  <si>
    <t>zdobd_do</t>
  </si>
  <si>
    <t>zdobd_od</t>
  </si>
  <si>
    <t>Tento formulář obsahuje pilotní testovací verzi neomezeného přiznání k dani z přidané hodnoty s možností xml exportů.</t>
  </si>
  <si>
    <t>2.</t>
  </si>
  <si>
    <r>
      <rPr>
        <b/>
        <sz val="11"/>
        <rFont val="Arial CE"/>
        <family val="2"/>
        <charset val="-18"/>
      </rPr>
      <t>Finanční úřad</t>
    </r>
    <r>
      <rPr>
        <sz val="11"/>
        <rFont val="Arial CE"/>
        <family val="2"/>
        <charset val="-18"/>
      </rPr>
      <t xml:space="preserve"> ( list ZAKL_DATA, položka B13, která se přenáší na list DPH1, položka A5 )</t>
    </r>
  </si>
  <si>
    <r>
      <rPr>
        <b/>
        <sz val="11"/>
        <rFont val="Arial CE"/>
        <family val="2"/>
        <charset val="-18"/>
      </rPr>
      <t>Územní pracoviště</t>
    </r>
    <r>
      <rPr>
        <sz val="11"/>
        <rFont val="Arial CE"/>
        <family val="2"/>
        <charset val="-18"/>
      </rPr>
      <t xml:space="preserve"> ( list ZAKL_DATA, položka B14, která se přenáší na list DPH1, položka A7 )</t>
    </r>
  </si>
  <si>
    <t>1.</t>
  </si>
  <si>
    <t>3.</t>
  </si>
  <si>
    <t>4.</t>
  </si>
  <si>
    <t>6.</t>
  </si>
  <si>
    <t>autor šablony</t>
  </si>
  <si>
    <t>daňový poradce, auditor Aspekt HM s.r.o.</t>
  </si>
  <si>
    <t>CZ</t>
  </si>
  <si>
    <t>010000</t>
  </si>
  <si>
    <t>020000</t>
  </si>
  <si>
    <t>030000</t>
  </si>
  <si>
    <t>050000</t>
  </si>
  <si>
    <t>060000</t>
  </si>
  <si>
    <t>070000</t>
  </si>
  <si>
    <t>080000</t>
  </si>
  <si>
    <t>090000</t>
  </si>
  <si>
    <t>100000</t>
  </si>
  <si>
    <t>110000</t>
  </si>
  <si>
    <t>011000</t>
  </si>
  <si>
    <t>120000</t>
  </si>
  <si>
    <t>012000</t>
  </si>
  <si>
    <t>130000</t>
  </si>
  <si>
    <t>013000</t>
  </si>
  <si>
    <t>140000</t>
  </si>
  <si>
    <t>014000</t>
  </si>
  <si>
    <t>150000</t>
  </si>
  <si>
    <t>015000</t>
  </si>
  <si>
    <t>160000</t>
  </si>
  <si>
    <t>016000</t>
  </si>
  <si>
    <t>170000</t>
  </si>
  <si>
    <t>017000</t>
  </si>
  <si>
    <t>180000</t>
  </si>
  <si>
    <t>190000</t>
  </si>
  <si>
    <t>200000</t>
  </si>
  <si>
    <t>210000</t>
  </si>
  <si>
    <t>021000</t>
  </si>
  <si>
    <t>220000</t>
  </si>
  <si>
    <t>022000</t>
  </si>
  <si>
    <t>230000</t>
  </si>
  <si>
    <t>023000</t>
  </si>
  <si>
    <t>240000</t>
  </si>
  <si>
    <t>024000</t>
  </si>
  <si>
    <t>250000</t>
  </si>
  <si>
    <t>260000</t>
  </si>
  <si>
    <t>270000</t>
  </si>
  <si>
    <t>280000</t>
  </si>
  <si>
    <t>290000</t>
  </si>
  <si>
    <t>300000</t>
  </si>
  <si>
    <t>310000</t>
  </si>
  <si>
    <t>031000</t>
  </si>
  <si>
    <t>320000</t>
  </si>
  <si>
    <t>032000</t>
  </si>
  <si>
    <t>330000</t>
  </si>
  <si>
    <t>350000</t>
  </si>
  <si>
    <t>360000</t>
  </si>
  <si>
    <t>370000</t>
  </si>
  <si>
    <t>380000</t>
  </si>
  <si>
    <t>390000</t>
  </si>
  <si>
    <t>410000</t>
  </si>
  <si>
    <t>420000</t>
  </si>
  <si>
    <t>430000</t>
  </si>
  <si>
    <t>450000</t>
  </si>
  <si>
    <t>460000</t>
  </si>
  <si>
    <t>470000</t>
  </si>
  <si>
    <t>490000</t>
  </si>
  <si>
    <t>500000</t>
  </si>
  <si>
    <t>510000</t>
  </si>
  <si>
    <t>051000</t>
  </si>
  <si>
    <t>520000</t>
  </si>
  <si>
    <t>052000</t>
  </si>
  <si>
    <t>530000</t>
  </si>
  <si>
    <t>550000</t>
  </si>
  <si>
    <t>560000</t>
  </si>
  <si>
    <t>580000</t>
  </si>
  <si>
    <t>590000</t>
  </si>
  <si>
    <t>600000</t>
  </si>
  <si>
    <t>610000</t>
  </si>
  <si>
    <t>061000</t>
  </si>
  <si>
    <t>620000</t>
  </si>
  <si>
    <t>062000</t>
  </si>
  <si>
    <t>630000</t>
  </si>
  <si>
    <t>640000</t>
  </si>
  <si>
    <t>650000</t>
  </si>
  <si>
    <t>660000</t>
  </si>
  <si>
    <t>680000</t>
  </si>
  <si>
    <t>690000</t>
  </si>
  <si>
    <t>700000</t>
  </si>
  <si>
    <t>710000</t>
  </si>
  <si>
    <t>071000</t>
  </si>
  <si>
    <t>720000</t>
  </si>
  <si>
    <t>072000</t>
  </si>
  <si>
    <t>730000</t>
  </si>
  <si>
    <t>740000</t>
  </si>
  <si>
    <t>750000</t>
  </si>
  <si>
    <t>770000</t>
  </si>
  <si>
    <t>780000</t>
  </si>
  <si>
    <t>790000</t>
  </si>
  <si>
    <t>800000</t>
  </si>
  <si>
    <t>810000</t>
  </si>
  <si>
    <t>081000</t>
  </si>
  <si>
    <t>820000</t>
  </si>
  <si>
    <t>840000</t>
  </si>
  <si>
    <t>850000</t>
  </si>
  <si>
    <t>860000</t>
  </si>
  <si>
    <t>870000</t>
  </si>
  <si>
    <t>880000</t>
  </si>
  <si>
    <t>089000</t>
  </si>
  <si>
    <t>900000</t>
  </si>
  <si>
    <t>910000</t>
  </si>
  <si>
    <t>091000</t>
  </si>
  <si>
    <t>920000</t>
  </si>
  <si>
    <t>930000</t>
  </si>
  <si>
    <t>940000</t>
  </si>
  <si>
    <t>950000</t>
  </si>
  <si>
    <t>960000</t>
  </si>
  <si>
    <t>970000</t>
  </si>
  <si>
    <t>980000</t>
  </si>
  <si>
    <t>990000</t>
  </si>
  <si>
    <t>099000</t>
  </si>
  <si>
    <t>101000</t>
  </si>
  <si>
    <t>102000</t>
  </si>
  <si>
    <t>103000</t>
  </si>
  <si>
    <t>104000</t>
  </si>
  <si>
    <t>105000</t>
  </si>
  <si>
    <t>106000</t>
  </si>
  <si>
    <t>107000</t>
  </si>
  <si>
    <t>108000</t>
  </si>
  <si>
    <t>109000</t>
  </si>
  <si>
    <t>011100</t>
  </si>
  <si>
    <t>011200</t>
  </si>
  <si>
    <t>011300</t>
  </si>
  <si>
    <t>011500</t>
  </si>
  <si>
    <t>011600</t>
  </si>
  <si>
    <t>011900</t>
  </si>
  <si>
    <t>012100</t>
  </si>
  <si>
    <t>012200</t>
  </si>
  <si>
    <t>012300</t>
  </si>
  <si>
    <t>012400</t>
  </si>
  <si>
    <t>012500</t>
  </si>
  <si>
    <t>012600</t>
  </si>
  <si>
    <t>012700</t>
  </si>
  <si>
    <t>012800</t>
  </si>
  <si>
    <t>012900</t>
  </si>
  <si>
    <t>131000</t>
  </si>
  <si>
    <t>132000</t>
  </si>
  <si>
    <t>133000</t>
  </si>
  <si>
    <t>139000</t>
  </si>
  <si>
    <t>141000</t>
  </si>
  <si>
    <t>014100</t>
  </si>
  <si>
    <t>142000</t>
  </si>
  <si>
    <t>014200</t>
  </si>
  <si>
    <t>143000</t>
  </si>
  <si>
    <t>014300</t>
  </si>
  <si>
    <t>014400</t>
  </si>
  <si>
    <t>014500</t>
  </si>
  <si>
    <t>014600</t>
  </si>
  <si>
    <t>014700</t>
  </si>
  <si>
    <t>014900</t>
  </si>
  <si>
    <t>151000</t>
  </si>
  <si>
    <t>152000</t>
  </si>
  <si>
    <t>161000</t>
  </si>
  <si>
    <t>016100</t>
  </si>
  <si>
    <t>162000</t>
  </si>
  <si>
    <t>016200</t>
  </si>
  <si>
    <t>016300</t>
  </si>
  <si>
    <t>016400</t>
  </si>
  <si>
    <t>171000</t>
  </si>
  <si>
    <t>172000</t>
  </si>
  <si>
    <t>181000</t>
  </si>
  <si>
    <t>182000</t>
  </si>
  <si>
    <t>191000</t>
  </si>
  <si>
    <t>192000</t>
  </si>
  <si>
    <t>201000</t>
  </si>
  <si>
    <t>202000</t>
  </si>
  <si>
    <t>203000</t>
  </si>
  <si>
    <t>204000</t>
  </si>
  <si>
    <t>205000</t>
  </si>
  <si>
    <t>206000</t>
  </si>
  <si>
    <t>211000</t>
  </si>
  <si>
    <t>212000</t>
  </si>
  <si>
    <t>221000</t>
  </si>
  <si>
    <t>222000</t>
  </si>
  <si>
    <t>231000</t>
  </si>
  <si>
    <t>232000</t>
  </si>
  <si>
    <t>233000</t>
  </si>
  <si>
    <t>234000</t>
  </si>
  <si>
    <t>235000</t>
  </si>
  <si>
    <t>236000</t>
  </si>
  <si>
    <t>237000</t>
  </si>
  <si>
    <t>239000</t>
  </si>
  <si>
    <t>241000</t>
  </si>
  <si>
    <t>242000</t>
  </si>
  <si>
    <t>243000</t>
  </si>
  <si>
    <t>244000</t>
  </si>
  <si>
    <t>245000</t>
  </si>
  <si>
    <t>251000</t>
  </si>
  <si>
    <t>252000</t>
  </si>
  <si>
    <t>253000</t>
  </si>
  <si>
    <t>254000</t>
  </si>
  <si>
    <t>255000</t>
  </si>
  <si>
    <t>256000</t>
  </si>
  <si>
    <t>257000</t>
  </si>
  <si>
    <t>259000</t>
  </si>
  <si>
    <t>261000</t>
  </si>
  <si>
    <t>262000</t>
  </si>
  <si>
    <t>263000</t>
  </si>
  <si>
    <t>264000</t>
  </si>
  <si>
    <t>265000</t>
  </si>
  <si>
    <t>266000</t>
  </si>
  <si>
    <t>267000</t>
  </si>
  <si>
    <t>268000</t>
  </si>
  <si>
    <t>271000</t>
  </si>
  <si>
    <t>272000</t>
  </si>
  <si>
    <t>273000</t>
  </si>
  <si>
    <t>274000</t>
  </si>
  <si>
    <t>275000</t>
  </si>
  <si>
    <t>279000</t>
  </si>
  <si>
    <t>281000</t>
  </si>
  <si>
    <t>282000</t>
  </si>
  <si>
    <t>283000</t>
  </si>
  <si>
    <t>284000</t>
  </si>
  <si>
    <t>289000</t>
  </si>
  <si>
    <t>291000</t>
  </si>
  <si>
    <t>292000</t>
  </si>
  <si>
    <t>293000</t>
  </si>
  <si>
    <t>301000</t>
  </si>
  <si>
    <t>302000</t>
  </si>
  <si>
    <t>303000</t>
  </si>
  <si>
    <t>304000</t>
  </si>
  <si>
    <t>309000</t>
  </si>
  <si>
    <t>031100</t>
  </si>
  <si>
    <t>031200</t>
  </si>
  <si>
    <t>321000</t>
  </si>
  <si>
    <t>032100</t>
  </si>
  <si>
    <t>322000</t>
  </si>
  <si>
    <t>032200</t>
  </si>
  <si>
    <t>323000</t>
  </si>
  <si>
    <t>324000</t>
  </si>
  <si>
    <t>325000</t>
  </si>
  <si>
    <t>329000</t>
  </si>
  <si>
    <t>331000</t>
  </si>
  <si>
    <t>332000</t>
  </si>
  <si>
    <t>351000</t>
  </si>
  <si>
    <t>352000</t>
  </si>
  <si>
    <t>353000</t>
  </si>
  <si>
    <t>381000</t>
  </si>
  <si>
    <t>382000</t>
  </si>
  <si>
    <t>383000</t>
  </si>
  <si>
    <t>411000</t>
  </si>
  <si>
    <t>412000</t>
  </si>
  <si>
    <t>421000</t>
  </si>
  <si>
    <t>422000</t>
  </si>
  <si>
    <t>429000</t>
  </si>
  <si>
    <t>431000</t>
  </si>
  <si>
    <t>432000</t>
  </si>
  <si>
    <t>433000</t>
  </si>
  <si>
    <t>439000</t>
  </si>
  <si>
    <t>451000</t>
  </si>
  <si>
    <t>452000</t>
  </si>
  <si>
    <t>453000</t>
  </si>
  <si>
    <t>454000</t>
  </si>
  <si>
    <t>461000</t>
  </si>
  <si>
    <t>462000</t>
  </si>
  <si>
    <t>463000</t>
  </si>
  <si>
    <t>464000</t>
  </si>
  <si>
    <t>465000</t>
  </si>
  <si>
    <t>466000</t>
  </si>
  <si>
    <t>467000</t>
  </si>
  <si>
    <t>469000</t>
  </si>
  <si>
    <t>471000</t>
  </si>
  <si>
    <t>472000</t>
  </si>
  <si>
    <t>473000</t>
  </si>
  <si>
    <t>474000</t>
  </si>
  <si>
    <t>475000</t>
  </si>
  <si>
    <t>476000</t>
  </si>
  <si>
    <t>477000</t>
  </si>
  <si>
    <t>478000</t>
  </si>
  <si>
    <t>479000</t>
  </si>
  <si>
    <t>491000</t>
  </si>
  <si>
    <t>492000</t>
  </si>
  <si>
    <t>493000</t>
  </si>
  <si>
    <t>494000</t>
  </si>
  <si>
    <t>495000</t>
  </si>
  <si>
    <t>501000</t>
  </si>
  <si>
    <t>502000</t>
  </si>
  <si>
    <t>503000</t>
  </si>
  <si>
    <t>504000</t>
  </si>
  <si>
    <t>511000</t>
  </si>
  <si>
    <t>512000</t>
  </si>
  <si>
    <t>521000</t>
  </si>
  <si>
    <t>522000</t>
  </si>
  <si>
    <t>531000</t>
  </si>
  <si>
    <t>532000</t>
  </si>
  <si>
    <t>551000</t>
  </si>
  <si>
    <t>552000</t>
  </si>
  <si>
    <t>553000</t>
  </si>
  <si>
    <t>559000</t>
  </si>
  <si>
    <t>561000</t>
  </si>
  <si>
    <t>562000</t>
  </si>
  <si>
    <t>563000</t>
  </si>
  <si>
    <t>581000</t>
  </si>
  <si>
    <t>582000</t>
  </si>
  <si>
    <t>591000</t>
  </si>
  <si>
    <t>592000</t>
  </si>
  <si>
    <t>601000</t>
  </si>
  <si>
    <t>602000</t>
  </si>
  <si>
    <t>611000</t>
  </si>
  <si>
    <t>612000</t>
  </si>
  <si>
    <t>613000</t>
  </si>
  <si>
    <t>619000</t>
  </si>
  <si>
    <t>631000</t>
  </si>
  <si>
    <t>639000</t>
  </si>
  <si>
    <t>641000</t>
  </si>
  <si>
    <t>642000</t>
  </si>
  <si>
    <t>643000</t>
  </si>
  <si>
    <t>649000</t>
  </si>
  <si>
    <t>651000</t>
  </si>
  <si>
    <t>652000</t>
  </si>
  <si>
    <t>653000</t>
  </si>
  <si>
    <t>661000</t>
  </si>
  <si>
    <t>662000</t>
  </si>
  <si>
    <t>663000</t>
  </si>
  <si>
    <t>681000</t>
  </si>
  <si>
    <t>682000</t>
  </si>
  <si>
    <t>683000</t>
  </si>
  <si>
    <t>691000</t>
  </si>
  <si>
    <t>692000</t>
  </si>
  <si>
    <t>701000</t>
  </si>
  <si>
    <t>702000</t>
  </si>
  <si>
    <t>711000</t>
  </si>
  <si>
    <t>712000</t>
  </si>
  <si>
    <t>721000</t>
  </si>
  <si>
    <t>072100</t>
  </si>
  <si>
    <t>722000</t>
  </si>
  <si>
    <t>072900</t>
  </si>
  <si>
    <t>731000</t>
  </si>
  <si>
    <t>732000</t>
  </si>
  <si>
    <t>741000</t>
  </si>
  <si>
    <t>742000</t>
  </si>
  <si>
    <t>743000</t>
  </si>
  <si>
    <t>749000</t>
  </si>
  <si>
    <t>771000</t>
  </si>
  <si>
    <t>772000</t>
  </si>
  <si>
    <t>773000</t>
  </si>
  <si>
    <t>774000</t>
  </si>
  <si>
    <t>781000</t>
  </si>
  <si>
    <t>782000</t>
  </si>
  <si>
    <t>783000</t>
  </si>
  <si>
    <t>791000</t>
  </si>
  <si>
    <t>799000</t>
  </si>
  <si>
    <t>801000</t>
  </si>
  <si>
    <t>802000</t>
  </si>
  <si>
    <t>803000</t>
  </si>
  <si>
    <t>811000</t>
  </si>
  <si>
    <t>081100</t>
  </si>
  <si>
    <t>812000</t>
  </si>
  <si>
    <t>081200</t>
  </si>
  <si>
    <t>813000</t>
  </si>
  <si>
    <t>821000</t>
  </si>
  <si>
    <t>822000</t>
  </si>
  <si>
    <t>823000</t>
  </si>
  <si>
    <t>829000</t>
  </si>
  <si>
    <t>841000</t>
  </si>
  <si>
    <t>842000</t>
  </si>
  <si>
    <t>843000</t>
  </si>
  <si>
    <t>851000</t>
  </si>
  <si>
    <t>852000</t>
  </si>
  <si>
    <t>853000</t>
  </si>
  <si>
    <t>854000</t>
  </si>
  <si>
    <t>855000</t>
  </si>
  <si>
    <t>856000</t>
  </si>
  <si>
    <t>861000</t>
  </si>
  <si>
    <t>862000</t>
  </si>
  <si>
    <t>869000</t>
  </si>
  <si>
    <t>871000</t>
  </si>
  <si>
    <t>872000</t>
  </si>
  <si>
    <t>873000</t>
  </si>
  <si>
    <t>879000</t>
  </si>
  <si>
    <t>881000</t>
  </si>
  <si>
    <t>889000</t>
  </si>
  <si>
    <t>089100</t>
  </si>
  <si>
    <t>089200</t>
  </si>
  <si>
    <t>089300</t>
  </si>
  <si>
    <t>089900</t>
  </si>
  <si>
    <t>931000</t>
  </si>
  <si>
    <t>932000</t>
  </si>
  <si>
    <t>941000</t>
  </si>
  <si>
    <t>942000</t>
  </si>
  <si>
    <t>949000</t>
  </si>
  <si>
    <t>951000</t>
  </si>
  <si>
    <t>952000</t>
  </si>
  <si>
    <t>981000</t>
  </si>
  <si>
    <t>982000</t>
  </si>
  <si>
    <t>101100</t>
  </si>
  <si>
    <t>101200</t>
  </si>
  <si>
    <t>101300</t>
  </si>
  <si>
    <t>103100</t>
  </si>
  <si>
    <t>103200</t>
  </si>
  <si>
    <t>103900</t>
  </si>
  <si>
    <t>104100</t>
  </si>
  <si>
    <t>104200</t>
  </si>
  <si>
    <t>105100</t>
  </si>
  <si>
    <t>105200</t>
  </si>
  <si>
    <t>106100</t>
  </si>
  <si>
    <t>106200</t>
  </si>
  <si>
    <t>107100</t>
  </si>
  <si>
    <t>107200</t>
  </si>
  <si>
    <t>107300</t>
  </si>
  <si>
    <t>108100</t>
  </si>
  <si>
    <t>108200</t>
  </si>
  <si>
    <t>108300</t>
  </si>
  <si>
    <t>108400</t>
  </si>
  <si>
    <t>108500</t>
  </si>
  <si>
    <t>108600</t>
  </si>
  <si>
    <t>108900</t>
  </si>
  <si>
    <t>109100</t>
  </si>
  <si>
    <t>109200</t>
  </si>
  <si>
    <t>110100</t>
  </si>
  <si>
    <t>110200</t>
  </si>
  <si>
    <t>110300</t>
  </si>
  <si>
    <t>110400</t>
  </si>
  <si>
    <t>110500</t>
  </si>
  <si>
    <t>110600</t>
  </si>
  <si>
    <t>110700</t>
  </si>
  <si>
    <t>139100</t>
  </si>
  <si>
    <t>139200</t>
  </si>
  <si>
    <t>139300</t>
  </si>
  <si>
    <t>139400</t>
  </si>
  <si>
    <t>139500</t>
  </si>
  <si>
    <t>139600</t>
  </si>
  <si>
    <t>139900</t>
  </si>
  <si>
    <t>141100</t>
  </si>
  <si>
    <t>141200</t>
  </si>
  <si>
    <t>141300</t>
  </si>
  <si>
    <t>141400</t>
  </si>
  <si>
    <t>141900</t>
  </si>
  <si>
    <t>143100</t>
  </si>
  <si>
    <t>143900</t>
  </si>
  <si>
    <t>014910</t>
  </si>
  <si>
    <t>014920</t>
  </si>
  <si>
    <t>014930</t>
  </si>
  <si>
    <t>014990</t>
  </si>
  <si>
    <t>151100</t>
  </si>
  <si>
    <t>151200</t>
  </si>
  <si>
    <t>162100</t>
  </si>
  <si>
    <t>162200</t>
  </si>
  <si>
    <t>162300</t>
  </si>
  <si>
    <t>162400</t>
  </si>
  <si>
    <t>162900</t>
  </si>
  <si>
    <t>171100</t>
  </si>
  <si>
    <t>171200</t>
  </si>
  <si>
    <t>172100</t>
  </si>
  <si>
    <t>172200</t>
  </si>
  <si>
    <t>172300</t>
  </si>
  <si>
    <t>172400</t>
  </si>
  <si>
    <t>172900</t>
  </si>
  <si>
    <t>181100</t>
  </si>
  <si>
    <t>181200</t>
  </si>
  <si>
    <t>181300</t>
  </si>
  <si>
    <t>181400</t>
  </si>
  <si>
    <t>201100</t>
  </si>
  <si>
    <t>201200</t>
  </si>
  <si>
    <t>201300</t>
  </si>
  <si>
    <t>201400</t>
  </si>
  <si>
    <t>201500</t>
  </si>
  <si>
    <t>201600</t>
  </si>
  <si>
    <t>201700</t>
  </si>
  <si>
    <t>204100</t>
  </si>
  <si>
    <t>204200</t>
  </si>
  <si>
    <t>205100</t>
  </si>
  <si>
    <t>205200</t>
  </si>
  <si>
    <t>205300</t>
  </si>
  <si>
    <t>205900</t>
  </si>
  <si>
    <t>221100</t>
  </si>
  <si>
    <t>221900</t>
  </si>
  <si>
    <t>222100</t>
  </si>
  <si>
    <t>222200</t>
  </si>
  <si>
    <t>222300</t>
  </si>
  <si>
    <t>222900</t>
  </si>
  <si>
    <t>231100</t>
  </si>
  <si>
    <t>231200</t>
  </si>
  <si>
    <t>231300</t>
  </si>
  <si>
    <t>231400</t>
  </si>
  <si>
    <t>231900</t>
  </si>
  <si>
    <t>233100</t>
  </si>
  <si>
    <t>233200</t>
  </si>
  <si>
    <t>234100</t>
  </si>
  <si>
    <t>234200</t>
  </si>
  <si>
    <t>234300</t>
  </si>
  <si>
    <t>234400</t>
  </si>
  <si>
    <t>234900</t>
  </si>
  <si>
    <t>235100</t>
  </si>
  <si>
    <t>235200</t>
  </si>
  <si>
    <t>236100</t>
  </si>
  <si>
    <t>236200</t>
  </si>
  <si>
    <t>236300</t>
  </si>
  <si>
    <t>236400</t>
  </si>
  <si>
    <t>236500</t>
  </si>
  <si>
    <t>236900</t>
  </si>
  <si>
    <t>239100</t>
  </si>
  <si>
    <t>239900</t>
  </si>
  <si>
    <t>243100</t>
  </si>
  <si>
    <t>243200</t>
  </si>
  <si>
    <t>243300</t>
  </si>
  <si>
    <t>243400</t>
  </si>
  <si>
    <t>244100</t>
  </si>
  <si>
    <t>244200</t>
  </si>
  <si>
    <t>244300</t>
  </si>
  <si>
    <t>244400</t>
  </si>
  <si>
    <t>244500</t>
  </si>
  <si>
    <t>244600</t>
  </si>
  <si>
    <t>245100</t>
  </si>
  <si>
    <t>245200</t>
  </si>
  <si>
    <t>245300</t>
  </si>
  <si>
    <t>245400</t>
  </si>
  <si>
    <t>251100</t>
  </si>
  <si>
    <t>251200</t>
  </si>
  <si>
    <t>252100</t>
  </si>
  <si>
    <t>252900</t>
  </si>
  <si>
    <t>256100</t>
  </si>
  <si>
    <t>256200</t>
  </si>
  <si>
    <t>257100</t>
  </si>
  <si>
    <t>257200</t>
  </si>
  <si>
    <t>257300</t>
  </si>
  <si>
    <t>259100</t>
  </si>
  <si>
    <t>259200</t>
  </si>
  <si>
    <t>259300</t>
  </si>
  <si>
    <t>259400</t>
  </si>
  <si>
    <t>259900</t>
  </si>
  <si>
    <t>261100</t>
  </si>
  <si>
    <t>261200</t>
  </si>
  <si>
    <t>265100</t>
  </si>
  <si>
    <t>265200</t>
  </si>
  <si>
    <t>271100</t>
  </si>
  <si>
    <t>271200</t>
  </si>
  <si>
    <t>273100</t>
  </si>
  <si>
    <t>273200</t>
  </si>
  <si>
    <t>273300</t>
  </si>
  <si>
    <t>275100</t>
  </si>
  <si>
    <t>275200</t>
  </si>
  <si>
    <t>281100</t>
  </si>
  <si>
    <t>281200</t>
  </si>
  <si>
    <t>281300</t>
  </si>
  <si>
    <t>281400</t>
  </si>
  <si>
    <t>281500</t>
  </si>
  <si>
    <t>282100</t>
  </si>
  <si>
    <t>282200</t>
  </si>
  <si>
    <t>282300</t>
  </si>
  <si>
    <t>282400</t>
  </si>
  <si>
    <t>282500</t>
  </si>
  <si>
    <t>282900</t>
  </si>
  <si>
    <t>284100</t>
  </si>
  <si>
    <t>284900</t>
  </si>
  <si>
    <t>289100</t>
  </si>
  <si>
    <t>289200</t>
  </si>
  <si>
    <t>289300</t>
  </si>
  <si>
    <t>289400</t>
  </si>
  <si>
    <t>289500</t>
  </si>
  <si>
    <t>289600</t>
  </si>
  <si>
    <t>289900</t>
  </si>
  <si>
    <t>293100</t>
  </si>
  <si>
    <t>293200</t>
  </si>
  <si>
    <t>301100</t>
  </si>
  <si>
    <t>301200</t>
  </si>
  <si>
    <t>309100</t>
  </si>
  <si>
    <t>309200</t>
  </si>
  <si>
    <t>309900</t>
  </si>
  <si>
    <t>310100</t>
  </si>
  <si>
    <t>310200</t>
  </si>
  <si>
    <t>310300</t>
  </si>
  <si>
    <t>310900</t>
  </si>
  <si>
    <t>321100</t>
  </si>
  <si>
    <t>321200</t>
  </si>
  <si>
    <t>321300</t>
  </si>
  <si>
    <t>329100</t>
  </si>
  <si>
    <t>329900</t>
  </si>
  <si>
    <t>331100</t>
  </si>
  <si>
    <t>331200</t>
  </si>
  <si>
    <t>331300</t>
  </si>
  <si>
    <t>331400</t>
  </si>
  <si>
    <t>331500</t>
  </si>
  <si>
    <t>331600</t>
  </si>
  <si>
    <t>331700</t>
  </si>
  <si>
    <t>331900</t>
  </si>
  <si>
    <t>351100</t>
  </si>
  <si>
    <t>351200</t>
  </si>
  <si>
    <t>351300</t>
  </si>
  <si>
    <t>351400</t>
  </si>
  <si>
    <t>352100</t>
  </si>
  <si>
    <t>352200</t>
  </si>
  <si>
    <t>352300</t>
  </si>
  <si>
    <t>381100</t>
  </si>
  <si>
    <t>381200</t>
  </si>
  <si>
    <t>382100</t>
  </si>
  <si>
    <t>382200</t>
  </si>
  <si>
    <t>383100</t>
  </si>
  <si>
    <t>383200</t>
  </si>
  <si>
    <t>421100</t>
  </si>
  <si>
    <t>421200</t>
  </si>
  <si>
    <t>421300</t>
  </si>
  <si>
    <t>422100</t>
  </si>
  <si>
    <t>422200</t>
  </si>
  <si>
    <t>429100</t>
  </si>
  <si>
    <t>429900</t>
  </si>
  <si>
    <t>431100</t>
  </si>
  <si>
    <t>431200</t>
  </si>
  <si>
    <t>431300</t>
  </si>
  <si>
    <t>432100</t>
  </si>
  <si>
    <t>432200</t>
  </si>
  <si>
    <t>432900</t>
  </si>
  <si>
    <t>433100</t>
  </si>
  <si>
    <t>433200</t>
  </si>
  <si>
    <t>433300</t>
  </si>
  <si>
    <t>433400</t>
  </si>
  <si>
    <t>433900</t>
  </si>
  <si>
    <t>439100</t>
  </si>
  <si>
    <t>439900</t>
  </si>
  <si>
    <t>451100</t>
  </si>
  <si>
    <t>451900</t>
  </si>
  <si>
    <t>453100</t>
  </si>
  <si>
    <t>453200</t>
  </si>
  <si>
    <t>461100</t>
  </si>
  <si>
    <t>461200</t>
  </si>
  <si>
    <t>461300</t>
  </si>
  <si>
    <t>461400</t>
  </si>
  <si>
    <t>461500</t>
  </si>
  <si>
    <t>461600</t>
  </si>
  <si>
    <t>461700</t>
  </si>
  <si>
    <t>461800</t>
  </si>
  <si>
    <t>461900</t>
  </si>
  <si>
    <t>462100</t>
  </si>
  <si>
    <t>462200</t>
  </si>
  <si>
    <t>462300</t>
  </si>
  <si>
    <t>462400</t>
  </si>
  <si>
    <t>463100</t>
  </si>
  <si>
    <t>463200</t>
  </si>
  <si>
    <t>463300</t>
  </si>
  <si>
    <t>463400</t>
  </si>
  <si>
    <t>463500</t>
  </si>
  <si>
    <t>463600</t>
  </si>
  <si>
    <t>463700</t>
  </si>
  <si>
    <t>463800</t>
  </si>
  <si>
    <t>463900</t>
  </si>
  <si>
    <t>464100</t>
  </si>
  <si>
    <t>464200</t>
  </si>
  <si>
    <t>464300</t>
  </si>
  <si>
    <t>464400</t>
  </si>
  <si>
    <t>464500</t>
  </si>
  <si>
    <t>464600</t>
  </si>
  <si>
    <t>464700</t>
  </si>
  <si>
    <t>464800</t>
  </si>
  <si>
    <t>464900</t>
  </si>
  <si>
    <t>465100</t>
  </si>
  <si>
    <t>465200</t>
  </si>
  <si>
    <t>466100</t>
  </si>
  <si>
    <t>466200</t>
  </si>
  <si>
    <t>466300</t>
  </si>
  <si>
    <t>466400</t>
  </si>
  <si>
    <t>466500</t>
  </si>
  <si>
    <t>466600</t>
  </si>
  <si>
    <t>466900</t>
  </si>
  <si>
    <t>467100</t>
  </si>
  <si>
    <t>467200</t>
  </si>
  <si>
    <t>467300</t>
  </si>
  <si>
    <t>467400</t>
  </si>
  <si>
    <t>467500</t>
  </si>
  <si>
    <t>467600</t>
  </si>
  <si>
    <t>467700</t>
  </si>
  <si>
    <t>471100</t>
  </si>
  <si>
    <t>471900</t>
  </si>
  <si>
    <t>472100</t>
  </si>
  <si>
    <t>472200</t>
  </si>
  <si>
    <t>472300</t>
  </si>
  <si>
    <t>472400</t>
  </si>
  <si>
    <t>472500</t>
  </si>
  <si>
    <t>472600</t>
  </si>
  <si>
    <t>472900</t>
  </si>
  <si>
    <t>474100</t>
  </si>
  <si>
    <t>474200</t>
  </si>
  <si>
    <t>474300</t>
  </si>
  <si>
    <t>475100</t>
  </si>
  <si>
    <t>475200</t>
  </si>
  <si>
    <t>475300</t>
  </si>
  <si>
    <t>475400</t>
  </si>
  <si>
    <t>475900</t>
  </si>
  <si>
    <t>476100</t>
  </si>
  <si>
    <t>476200</t>
  </si>
  <si>
    <t>476300</t>
  </si>
  <si>
    <t>476400</t>
  </si>
  <si>
    <t>476500</t>
  </si>
  <si>
    <t>477100</t>
  </si>
  <si>
    <t>477200</t>
  </si>
  <si>
    <t>477300</t>
  </si>
  <si>
    <t>477400</t>
  </si>
  <si>
    <t>477500</t>
  </si>
  <si>
    <t>477600</t>
  </si>
  <si>
    <t>477700</t>
  </si>
  <si>
    <t>477800</t>
  </si>
  <si>
    <t>477900</t>
  </si>
  <si>
    <t>478100</t>
  </si>
  <si>
    <t>478200</t>
  </si>
  <si>
    <t>478900</t>
  </si>
  <si>
    <t>479100</t>
  </si>
  <si>
    <t>479900</t>
  </si>
  <si>
    <t>493100</t>
  </si>
  <si>
    <t>493200</t>
  </si>
  <si>
    <t>493900</t>
  </si>
  <si>
    <t>494100</t>
  </si>
  <si>
    <t>494200</t>
  </si>
  <si>
    <t>051010</t>
  </si>
  <si>
    <t>051020</t>
  </si>
  <si>
    <t>512100</t>
  </si>
  <si>
    <t>512200</t>
  </si>
  <si>
    <t>052010</t>
  </si>
  <si>
    <t>052020</t>
  </si>
  <si>
    <t>052030</t>
  </si>
  <si>
    <t>052040</t>
  </si>
  <si>
    <t>522100</t>
  </si>
  <si>
    <t>522200</t>
  </si>
  <si>
    <t>522300</t>
  </si>
  <si>
    <t>522400</t>
  </si>
  <si>
    <t>522900</t>
  </si>
  <si>
    <t>562100</t>
  </si>
  <si>
    <t>562900</t>
  </si>
  <si>
    <t>581100</t>
  </si>
  <si>
    <t>581200</t>
  </si>
  <si>
    <t>581300</t>
  </si>
  <si>
    <t>581400</t>
  </si>
  <si>
    <t>581900</t>
  </si>
  <si>
    <t>582100</t>
  </si>
  <si>
    <t>582900</t>
  </si>
  <si>
    <t>591100</t>
  </si>
  <si>
    <t>591200</t>
  </si>
  <si>
    <t>591300</t>
  </si>
  <si>
    <t>591400</t>
  </si>
  <si>
    <t>620100</t>
  </si>
  <si>
    <t>620200</t>
  </si>
  <si>
    <t>620300</t>
  </si>
  <si>
    <t>620900</t>
  </si>
  <si>
    <t>631100</t>
  </si>
  <si>
    <t>631200</t>
  </si>
  <si>
    <t>639100</t>
  </si>
  <si>
    <t>639900</t>
  </si>
  <si>
    <t>641100</t>
  </si>
  <si>
    <t>641900</t>
  </si>
  <si>
    <t>649100</t>
  </si>
  <si>
    <t>649200</t>
  </si>
  <si>
    <t>649900</t>
  </si>
  <si>
    <t>651100</t>
  </si>
  <si>
    <t>651200</t>
  </si>
  <si>
    <t>661100</t>
  </si>
  <si>
    <t>661200</t>
  </si>
  <si>
    <t>661900</t>
  </si>
  <si>
    <t>662100</t>
  </si>
  <si>
    <t>662200</t>
  </si>
  <si>
    <t>662900</t>
  </si>
  <si>
    <t>683100</t>
  </si>
  <si>
    <t>683200</t>
  </si>
  <si>
    <t>702100</t>
  </si>
  <si>
    <t>702200</t>
  </si>
  <si>
    <t>071010</t>
  </si>
  <si>
    <t>071020</t>
  </si>
  <si>
    <t>711100</t>
  </si>
  <si>
    <t>711200</t>
  </si>
  <si>
    <t>721100</t>
  </si>
  <si>
    <t>072110</t>
  </si>
  <si>
    <t>072120</t>
  </si>
  <si>
    <t>721900</t>
  </si>
  <si>
    <t>072910</t>
  </si>
  <si>
    <t>072920</t>
  </si>
  <si>
    <t>731100</t>
  </si>
  <si>
    <t>731200</t>
  </si>
  <si>
    <t>771100</t>
  </si>
  <si>
    <t>771200</t>
  </si>
  <si>
    <t>772100</t>
  </si>
  <si>
    <t>772200</t>
  </si>
  <si>
    <t>772900</t>
  </si>
  <si>
    <t>773100</t>
  </si>
  <si>
    <t>773200</t>
  </si>
  <si>
    <t>773300</t>
  </si>
  <si>
    <t>773400</t>
  </si>
  <si>
    <t>773500</t>
  </si>
  <si>
    <t>773900</t>
  </si>
  <si>
    <t>791100</t>
  </si>
  <si>
    <t>791200</t>
  </si>
  <si>
    <t>812100</t>
  </si>
  <si>
    <t>812200</t>
  </si>
  <si>
    <t>812900</t>
  </si>
  <si>
    <t>821100</t>
  </si>
  <si>
    <t>821900</t>
  </si>
  <si>
    <t>829100</t>
  </si>
  <si>
    <t>829200</t>
  </si>
  <si>
    <t>829900</t>
  </si>
  <si>
    <t>841100</t>
  </si>
  <si>
    <t>841200</t>
  </si>
  <si>
    <t>841300</t>
  </si>
  <si>
    <t>842100</t>
  </si>
  <si>
    <t>842200</t>
  </si>
  <si>
    <t>842300</t>
  </si>
  <si>
    <t>842400</t>
  </si>
  <si>
    <t>842500</t>
  </si>
  <si>
    <t>853100</t>
  </si>
  <si>
    <t>853200</t>
  </si>
  <si>
    <t>854100</t>
  </si>
  <si>
    <t>854200</t>
  </si>
  <si>
    <t>855100</t>
  </si>
  <si>
    <t>855200</t>
  </si>
  <si>
    <t>855300</t>
  </si>
  <si>
    <t>855900</t>
  </si>
  <si>
    <t>862100</t>
  </si>
  <si>
    <t>862200</t>
  </si>
  <si>
    <t>862300</t>
  </si>
  <si>
    <t>889100</t>
  </si>
  <si>
    <t>889900</t>
  </si>
  <si>
    <t>900100</t>
  </si>
  <si>
    <t>900200</t>
  </si>
  <si>
    <t>900300</t>
  </si>
  <si>
    <t>900400</t>
  </si>
  <si>
    <t>910100</t>
  </si>
  <si>
    <t>910200</t>
  </si>
  <si>
    <t>910300</t>
  </si>
  <si>
    <t>910400</t>
  </si>
  <si>
    <t>931100</t>
  </si>
  <si>
    <t>931200</t>
  </si>
  <si>
    <t>931300</t>
  </si>
  <si>
    <t>931900</t>
  </si>
  <si>
    <t>932100</t>
  </si>
  <si>
    <t>932900</t>
  </si>
  <si>
    <t>941100</t>
  </si>
  <si>
    <t>941200</t>
  </si>
  <si>
    <t>949100</t>
  </si>
  <si>
    <t>949200</t>
  </si>
  <si>
    <t>949900</t>
  </si>
  <si>
    <t>951100</t>
  </si>
  <si>
    <t>951200</t>
  </si>
  <si>
    <t>952100</t>
  </si>
  <si>
    <t>952200</t>
  </si>
  <si>
    <t>952300</t>
  </si>
  <si>
    <t>952400</t>
  </si>
  <si>
    <t>952500</t>
  </si>
  <si>
    <t>952900</t>
  </si>
  <si>
    <t>960100</t>
  </si>
  <si>
    <t>960200</t>
  </si>
  <si>
    <t>960300</t>
  </si>
  <si>
    <t>960400</t>
  </si>
  <si>
    <t>960900</t>
  </si>
  <si>
    <t>152010</t>
  </si>
  <si>
    <t>152090</t>
  </si>
  <si>
    <t>171110</t>
  </si>
  <si>
    <t>171120</t>
  </si>
  <si>
    <t>171130</t>
  </si>
  <si>
    <t>201410</t>
  </si>
  <si>
    <t>201490</t>
  </si>
  <si>
    <t>205910</t>
  </si>
  <si>
    <t>205990</t>
  </si>
  <si>
    <t>241010</t>
  </si>
  <si>
    <t>241020</t>
  </si>
  <si>
    <t>241030</t>
  </si>
  <si>
    <t>245110</t>
  </si>
  <si>
    <t>245120</t>
  </si>
  <si>
    <t>245190</t>
  </si>
  <si>
    <t>245210</t>
  </si>
  <si>
    <t>245220</t>
  </si>
  <si>
    <t>331710</t>
  </si>
  <si>
    <t>331790</t>
  </si>
  <si>
    <t>353010</t>
  </si>
  <si>
    <t>353020</t>
  </si>
  <si>
    <t>353030</t>
  </si>
  <si>
    <t>353040</t>
  </si>
  <si>
    <t>353050</t>
  </si>
  <si>
    <t>353060</t>
  </si>
  <si>
    <t>353070</t>
  </si>
  <si>
    <t>412020</t>
  </si>
  <si>
    <t>422110</t>
  </si>
  <si>
    <t>422120</t>
  </si>
  <si>
    <t>433410</t>
  </si>
  <si>
    <t>433420</t>
  </si>
  <si>
    <t>439910</t>
  </si>
  <si>
    <t>439990</t>
  </si>
  <si>
    <t>461810</t>
  </si>
  <si>
    <t>461890</t>
  </si>
  <si>
    <t>464210</t>
  </si>
  <si>
    <t>464220</t>
  </si>
  <si>
    <t>464410</t>
  </si>
  <si>
    <t>464420</t>
  </si>
  <si>
    <t>467110</t>
  </si>
  <si>
    <t>467120</t>
  </si>
  <si>
    <t>467130</t>
  </si>
  <si>
    <t>467610</t>
  </si>
  <si>
    <t>467690</t>
  </si>
  <si>
    <t>477810</t>
  </si>
  <si>
    <t>477820</t>
  </si>
  <si>
    <t>477830</t>
  </si>
  <si>
    <t>477840</t>
  </si>
  <si>
    <t>477890</t>
  </si>
  <si>
    <t>479110</t>
  </si>
  <si>
    <t>479120</t>
  </si>
  <si>
    <t>493910</t>
  </si>
  <si>
    <t>493920</t>
  </si>
  <si>
    <t>493930</t>
  </si>
  <si>
    <t>493990</t>
  </si>
  <si>
    <t>495010</t>
  </si>
  <si>
    <t>495020</t>
  </si>
  <si>
    <t>495090</t>
  </si>
  <si>
    <t>511010</t>
  </si>
  <si>
    <t>511020</t>
  </si>
  <si>
    <t>511030</t>
  </si>
  <si>
    <t>511040</t>
  </si>
  <si>
    <t>511090</t>
  </si>
  <si>
    <t>551010</t>
  </si>
  <si>
    <t>551020</t>
  </si>
  <si>
    <t>551090</t>
  </si>
  <si>
    <t>559010</t>
  </si>
  <si>
    <t>559020</t>
  </si>
  <si>
    <t>559090</t>
  </si>
  <si>
    <t>562910</t>
  </si>
  <si>
    <t>562920</t>
  </si>
  <si>
    <t>562990</t>
  </si>
  <si>
    <t>611010</t>
  </si>
  <si>
    <t>611020</t>
  </si>
  <si>
    <t>611030</t>
  </si>
  <si>
    <t>611040</t>
  </si>
  <si>
    <t>611090</t>
  </si>
  <si>
    <t>612010</t>
  </si>
  <si>
    <t>612020</t>
  </si>
  <si>
    <t>612030</t>
  </si>
  <si>
    <t>612040</t>
  </si>
  <si>
    <t>612090</t>
  </si>
  <si>
    <t>649210</t>
  </si>
  <si>
    <t>649220</t>
  </si>
  <si>
    <t>649230</t>
  </si>
  <si>
    <t>649290</t>
  </si>
  <si>
    <t>649910</t>
  </si>
  <si>
    <t>649920</t>
  </si>
  <si>
    <t>649990</t>
  </si>
  <si>
    <t>682010</t>
  </si>
  <si>
    <t>682020</t>
  </si>
  <si>
    <t>682030</t>
  </si>
  <si>
    <t>682040</t>
  </si>
  <si>
    <t>711210</t>
  </si>
  <si>
    <t>711220</t>
  </si>
  <si>
    <t>711230</t>
  </si>
  <si>
    <t>711290</t>
  </si>
  <si>
    <t>712010</t>
  </si>
  <si>
    <t>712090</t>
  </si>
  <si>
    <t>721910</t>
  </si>
  <si>
    <t>721920</t>
  </si>
  <si>
    <t>721990</t>
  </si>
  <si>
    <t>749010</t>
  </si>
  <si>
    <t>749020</t>
  </si>
  <si>
    <t>749090</t>
  </si>
  <si>
    <t>799010</t>
  </si>
  <si>
    <t>799090</t>
  </si>
  <si>
    <t>842110</t>
  </si>
  <si>
    <t>842120</t>
  </si>
  <si>
    <t>842190</t>
  </si>
  <si>
    <t>853110</t>
  </si>
  <si>
    <t>853120</t>
  </si>
  <si>
    <t>853210</t>
  </si>
  <si>
    <t>853220</t>
  </si>
  <si>
    <t>855310</t>
  </si>
  <si>
    <t>855320</t>
  </si>
  <si>
    <t>855390</t>
  </si>
  <si>
    <t>855910</t>
  </si>
  <si>
    <t>855920</t>
  </si>
  <si>
    <t>855930</t>
  </si>
  <si>
    <t>855990</t>
  </si>
  <si>
    <t>869010</t>
  </si>
  <si>
    <t>869090</t>
  </si>
  <si>
    <t>872010</t>
  </si>
  <si>
    <t>872020</t>
  </si>
  <si>
    <t>873010</t>
  </si>
  <si>
    <t>873020</t>
  </si>
  <si>
    <t>881010</t>
  </si>
  <si>
    <t>881020</t>
  </si>
  <si>
    <t>889910</t>
  </si>
  <si>
    <t>889920</t>
  </si>
  <si>
    <t>889930</t>
  </si>
  <si>
    <t>889990</t>
  </si>
  <si>
    <t>910410</t>
  </si>
  <si>
    <t>910420</t>
  </si>
  <si>
    <t>949910</t>
  </si>
  <si>
    <t>949920</t>
  </si>
  <si>
    <t>949930</t>
  </si>
  <si>
    <t>949940</t>
  </si>
  <si>
    <t>949950</t>
  </si>
  <si>
    <t>949960</t>
  </si>
  <si>
    <t>949970</t>
  </si>
  <si>
    <t>949990</t>
  </si>
  <si>
    <t>Identifikátor datové schránky :</t>
  </si>
  <si>
    <t xml:space="preserve">Hodnota pořízeného majetku vymezeného v § 4 odst. 4 písm. d) a e) </t>
  </si>
  <si>
    <t>5.</t>
  </si>
  <si>
    <t>7.</t>
  </si>
  <si>
    <t>zast_typ</t>
  </si>
  <si>
    <t>opr_jmeno</t>
  </si>
  <si>
    <t>opr_prijmeni</t>
  </si>
  <si>
    <t>opr_postaveni</t>
  </si>
  <si>
    <t>zast_jmeno</t>
  </si>
  <si>
    <t>zast_prijmeni</t>
  </si>
  <si>
    <r>
      <t xml:space="preserve">Formulář je potřeba </t>
    </r>
    <r>
      <rPr>
        <b/>
        <sz val="11"/>
        <rFont val="Arial CE"/>
        <family val="2"/>
        <charset val="-18"/>
      </rPr>
      <t>vyplnit standardním způsobem</t>
    </r>
    <r>
      <rPr>
        <sz val="11"/>
        <rFont val="Arial CE"/>
        <family val="2"/>
        <charset val="-18"/>
      </rPr>
      <t xml:space="preserve"> ve všech položkách, které se běžně při daňovém přiznání tohoto typu vyplňují.</t>
    </r>
  </si>
  <si>
    <r>
      <t xml:space="preserve">Jakmile máte vyplněna všechna data, lze přistoupit ke </t>
    </r>
    <r>
      <rPr>
        <b/>
        <sz val="11"/>
        <rFont val="Arial CE"/>
        <family val="2"/>
        <charset val="-18"/>
      </rPr>
      <t>generování xml souboru</t>
    </r>
    <r>
      <rPr>
        <sz val="11"/>
        <rFont val="Arial CE"/>
        <family val="2"/>
        <charset val="-18"/>
      </rPr>
      <t>. Je potřeba provést funkci "Uložit jako" a v položce "Uložit jako typ" zvolit jako způsob uložení souboru volbu "</t>
    </r>
    <r>
      <rPr>
        <b/>
        <sz val="11"/>
        <rFont val="Arial CE"/>
        <family val="2"/>
        <charset val="-18"/>
      </rPr>
      <t>Datové soubory ve formátu xml</t>
    </r>
    <r>
      <rPr>
        <sz val="11"/>
        <rFont val="Arial CE"/>
        <family val="2"/>
        <charset val="-18"/>
      </rPr>
      <t>". Po odkliknutí tlačítka "Uložit" dojde k vygenerování xml souboru a jeho uložení na zvolenou cestu.</t>
    </r>
  </si>
  <si>
    <t>zast_nazev</t>
  </si>
  <si>
    <t>Číslo jednací výzvy</t>
  </si>
  <si>
    <t>do</t>
  </si>
  <si>
    <t>A.1. Uskutečněná zdanitelná plnění v režimu přenesení daňové povinnosti, u kterých je povinen přiznat daň příjemce plnění podle § 92a</t>
  </si>
  <si>
    <t>DIČ odběratele</t>
  </si>
  <si>
    <t>DUZP</t>
  </si>
  <si>
    <t>Kód předmětu plnění</t>
  </si>
  <si>
    <t>Daň 1</t>
  </si>
  <si>
    <t>Daň 2</t>
  </si>
  <si>
    <t>Daň 3</t>
  </si>
  <si>
    <t>Základ daně 1</t>
  </si>
  <si>
    <t>Základ daně 2</t>
  </si>
  <si>
    <t>Základ daně 3</t>
  </si>
  <si>
    <t>OK</t>
  </si>
  <si>
    <t>CHYBA</t>
  </si>
  <si>
    <t>Kontrola Daň1</t>
  </si>
  <si>
    <t>Odběratel bez DIČ/VAT ID</t>
  </si>
  <si>
    <t>Datum narození</t>
  </si>
  <si>
    <t>Místo pobytu/sídlo</t>
  </si>
  <si>
    <t>DUP</t>
  </si>
  <si>
    <t>Hodnota osvoboz. plnění</t>
  </si>
  <si>
    <t>Kód režimu plnění</t>
  </si>
  <si>
    <t>A.5. Ostatní uskutečněná zdanitelná plnění a přijaté úplaty s povinností přiznat daň dle § 108 odst. 1 písm. a) s hodnotou do 10.000,- Kč včetně daně, nebo plnění, u nichž nevznikla povinnost vystavit daňový doklad</t>
  </si>
  <si>
    <t>B.1.Přijatá zdanitelná plnění v režimu přenesení daňové povinnosti, u kterých je povinen přiznat daň příjemce podle § 92a</t>
  </si>
  <si>
    <t>DIČ dodavatele</t>
  </si>
  <si>
    <t>Ev. číslo daňového dokladu</t>
  </si>
  <si>
    <t>B.3. Přijatá zdanitelná plnění a poskytnuté úplaty, u kterých příjemce uplatňuje nárok na odpočet daně dle § 73 odst. 1 písm. a) s hodnotou do 10.000,- Kč včetně daně</t>
  </si>
  <si>
    <t>XXX</t>
  </si>
  <si>
    <t>XX</t>
  </si>
  <si>
    <t>Tento list je určen ke kontrole některých řádku přiznání DPH s kontrolním hlášením DPH. V buňkách, kde není uveden řetězce "XXX" by se hodnoty z této stránky měly shodovat z hodnotami v daňovém přiznáním DPH.</t>
  </si>
  <si>
    <t>Věta D</t>
  </si>
  <si>
    <t>c_jed_vyzvy</t>
  </si>
  <si>
    <t>ctvrt</t>
  </si>
  <si>
    <t>khdph_forma</t>
  </si>
  <si>
    <t>mesic</t>
  </si>
  <si>
    <t>vyzva_odp</t>
  </si>
  <si>
    <t>VětaP</t>
  </si>
  <si>
    <t>c_telef</t>
  </si>
  <si>
    <t>email</t>
  </si>
  <si>
    <t>id_dats</t>
  </si>
  <si>
    <t>jmeno</t>
  </si>
  <si>
    <t>naz_obce</t>
  </si>
  <si>
    <t>prijmeni</t>
  </si>
  <si>
    <t>psc</t>
  </si>
  <si>
    <t>sest_jmeno</t>
  </si>
  <si>
    <t>sest_prijmeni</t>
  </si>
  <si>
    <t>sest_telef</t>
  </si>
  <si>
    <t>stat</t>
  </si>
  <si>
    <t>titul</t>
  </si>
  <si>
    <t>ulice</t>
  </si>
  <si>
    <t>zast_kod</t>
  </si>
  <si>
    <t>zkrobchjm</t>
  </si>
  <si>
    <t>VětaC</t>
  </si>
  <si>
    <t>celk_zd_a2</t>
  </si>
  <si>
    <t>obrat23</t>
  </si>
  <si>
    <t>obrat5</t>
  </si>
  <si>
    <t>pln23</t>
  </si>
  <si>
    <t>pln5</t>
  </si>
  <si>
    <t>pln_rez_pren</t>
  </si>
  <si>
    <t>rez_pren23</t>
  </si>
  <si>
    <t>rez_pren5</t>
  </si>
  <si>
    <t>1</t>
  </si>
  <si>
    <t>2</t>
  </si>
  <si>
    <t>3</t>
  </si>
  <si>
    <t>4</t>
  </si>
  <si>
    <t>5</t>
  </si>
  <si>
    <t>6</t>
  </si>
  <si>
    <t>7</t>
  </si>
  <si>
    <t>8</t>
  </si>
  <si>
    <t>9</t>
  </si>
  <si>
    <t>10</t>
  </si>
  <si>
    <t>11</t>
  </si>
  <si>
    <t>12</t>
  </si>
  <si>
    <t>O</t>
  </si>
  <si>
    <t>KH1</t>
  </si>
  <si>
    <t>Druh KH</t>
  </si>
  <si>
    <r>
      <t xml:space="preserve">Data v buňkách B13 a B14 je potřeba </t>
    </r>
    <r>
      <rPr>
        <b/>
        <sz val="11"/>
        <rFont val="Arial CE"/>
        <family val="2"/>
        <charset val="-18"/>
      </rPr>
      <t>vyplnit pomocí rozevíracího seznamu</t>
    </r>
    <r>
      <rPr>
        <sz val="11"/>
        <rFont val="Arial CE"/>
        <family val="2"/>
        <charset val="-18"/>
      </rPr>
      <t xml:space="preserve"> ( = je potřeba kliknout na šipku, která se po vstupu na tyto buňky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</si>
  <si>
    <t>8.</t>
  </si>
  <si>
    <t>Č.ř.</t>
  </si>
  <si>
    <t>Evid. číslo DD</t>
  </si>
  <si>
    <t>Evid. číslo DD2</t>
  </si>
  <si>
    <t>List A.1</t>
  </si>
  <si>
    <t>List A.2</t>
  </si>
  <si>
    <t>List A.3</t>
  </si>
  <si>
    <t>List A.4</t>
  </si>
  <si>
    <t>List B.1</t>
  </si>
  <si>
    <t>List B.2</t>
  </si>
  <si>
    <t>STÁTY</t>
  </si>
  <si>
    <t>ČESKÁ REPUBLIKA</t>
  </si>
  <si>
    <t>Mnohonárodní stát Bolívie</t>
  </si>
  <si>
    <t>Curaçao</t>
  </si>
  <si>
    <t>Moldavská republika</t>
  </si>
  <si>
    <t>Externí seznamy</t>
  </si>
  <si>
    <t>Rychlá odpověď na výzvu</t>
  </si>
  <si>
    <t>Nemám povinnost podat KH</t>
  </si>
  <si>
    <t>Potvrzuji správnost naposledy podaného KH</t>
  </si>
  <si>
    <t>B</t>
  </si>
  <si>
    <t>P</t>
  </si>
  <si>
    <t xml:space="preserve">Titul </t>
  </si>
  <si>
    <t>a) obec</t>
  </si>
  <si>
    <t>b) PSČ</t>
  </si>
  <si>
    <t>Datum</t>
  </si>
  <si>
    <t>Důvody pro podání následného kontrolního hlášení zjištěny dne</t>
  </si>
  <si>
    <t>K O N T R O L N Í   H L Á Š E N Í</t>
  </si>
  <si>
    <t>c) ulice (nebo část obce)</t>
  </si>
  <si>
    <t>d) číslo popisné / orientační</t>
  </si>
  <si>
    <t>f) stát</t>
  </si>
  <si>
    <t>Kontaktní osoba</t>
  </si>
  <si>
    <t>následné</t>
  </si>
  <si>
    <t>A. ODDÍL - Plnění, u kterých je plátce povinen přiznat daň a uskutečněná plnění v režimu přenesení daňové povinnosti</t>
  </si>
  <si>
    <t>A. - ODDÍL - Plnění, u kterých je plátce povinen přiznat daň a uskutečněná plnění v režimu přenesení daňové povinnosti</t>
  </si>
  <si>
    <t>B. ODDÍL - Přijatá zdanitelná plnění s místem plnění v tuzemsku</t>
  </si>
  <si>
    <t>C. ODDÍL -Kontrolní řádky na Daňové přiznání k DPH ( DaP )</t>
  </si>
  <si>
    <t>řádek DaP</t>
  </si>
  <si>
    <t>A.4 + A.5 celkem základy daně u základní sazby DPH</t>
  </si>
  <si>
    <t>A.4 + A.5 celkem základy daně u první snížené a druhé snížené sazby DPH</t>
  </si>
  <si>
    <t>3+4+5+6+9+12+13</t>
  </si>
  <si>
    <t>B.2 + B.3 celkem základy daně u základní sazby DPH</t>
  </si>
  <si>
    <t>B.2 + B.3 celkem základy daně u první snížené a druhé snížené sazby DPH</t>
  </si>
  <si>
    <t>A.1 celkem základy daně</t>
  </si>
  <si>
    <t>B.1 celkem základy daně u základní sazby DPH</t>
  </si>
  <si>
    <t>B.1 celkem základy daně u první snížené a druhé snížené sazby DPH</t>
  </si>
  <si>
    <t xml:space="preserve">A.2 celkem základy daně </t>
  </si>
  <si>
    <t>podle § 101c a násl. zákona č. 235/2004 Sb., o dani z přidané hodnoty, ve znění pozdějších předpisů (ZDPH)</t>
  </si>
  <si>
    <t xml:space="preserve">              za období: měsíc  </t>
  </si>
  <si>
    <t xml:space="preserve"> od </t>
  </si>
  <si>
    <r>
      <t xml:space="preserve">Právnická osoba: </t>
    </r>
    <r>
      <rPr>
        <sz val="10"/>
        <rFont val="Arial CE"/>
        <family val="2"/>
        <charset val="-18"/>
      </rPr>
      <t>Název právnické osoby</t>
    </r>
  </si>
  <si>
    <r>
      <t xml:space="preserve">Fyzická osoba: </t>
    </r>
    <r>
      <rPr>
        <sz val="10"/>
        <rFont val="Arial CE"/>
        <family val="2"/>
        <charset val="-18"/>
      </rPr>
      <t>Příjmení</t>
    </r>
  </si>
  <si>
    <t>Sídlo právnické osoby / adresa místa pobytu fyzické osoby podle § 13 odst. 1 daňového řádu:</t>
  </si>
  <si>
    <t>Údaje o podepisující osobě:</t>
  </si>
  <si>
    <t>Kód podepisující osoby:</t>
  </si>
  <si>
    <t>Jméno (-a) a příjmení / Název právnické osoby</t>
  </si>
  <si>
    <r>
      <t>Fyzická osoba oprávněná k podpisu</t>
    </r>
    <r>
      <rPr>
        <sz val="8"/>
        <rFont val="Arial"/>
        <family val="2"/>
        <charset val="-18"/>
      </rPr>
      <t xml:space="preserve"> (je-li daňový subjekt či zástupce právnickou osobou),</t>
    </r>
  </si>
  <si>
    <r>
      <t>s uvedením vztahu k právnické osobě</t>
    </r>
    <r>
      <rPr>
        <sz val="8"/>
        <rFont val="Arial"/>
        <family val="2"/>
        <charset val="-18"/>
      </rPr>
      <t xml:space="preserve"> (např. jednatel, pověřený pracovník apod.)</t>
    </r>
  </si>
  <si>
    <r>
      <t xml:space="preserve">Po </t>
    </r>
    <r>
      <rPr>
        <b/>
        <sz val="11"/>
        <rFont val="Arial CE"/>
        <family val="2"/>
        <charset val="-18"/>
      </rPr>
      <t>vyplnění všech dat kontrolního hlášení je potřeba na listu XML_tabulka posunout myší červené obdelníky</t>
    </r>
    <r>
      <rPr>
        <sz val="11"/>
        <rFont val="Arial CE"/>
        <family val="2"/>
        <charset val="-18"/>
      </rPr>
      <t xml:space="preserve"> v pravém dolním růžku tak, aby obsahovala všechna uvedená data, tzn. aby všechna vyplněná data byla uvnitř obdelníku. Pokud na daném listu KH žádná data uvedená nejsou, je potřeba příslušné sloupce odstranit.</t>
    </r>
  </si>
  <si>
    <r>
      <t>Formulář lze plnohodnotně používat pouze v programech Microsoft Excel pro Windows, verze 2007 a vyšší.</t>
    </r>
    <r>
      <rPr>
        <sz val="11"/>
        <rFont val="Arial CE"/>
        <family val="2"/>
        <charset val="-18"/>
      </rPr>
      <t xml:space="preserve"> Jakékoli připomínky k šabloně zasílejte prosím mailem na adresu : </t>
    </r>
    <r>
      <rPr>
        <b/>
        <sz val="11"/>
        <rFont val="Arial CE"/>
        <family val="2"/>
        <charset val="-18"/>
      </rPr>
      <t>priznani@aspekt.hm</t>
    </r>
  </si>
  <si>
    <t>Režim přenesení daňové povinnosti (§ 92a) - odběratel zboží nebo příjemce služeb</t>
  </si>
  <si>
    <t>Dodání zboží do jiného členského státu (§ 64)</t>
  </si>
  <si>
    <t>Vývoz zboží (§ 66)</t>
  </si>
  <si>
    <t>Dodání nového dopravního prostředku osobě neregistrované k dani v jiném členském státě (§ 19 odst. 4)</t>
  </si>
  <si>
    <t>Režim přenesení daňové povinnosti (§ 92a) - dodavatel zboží nebo poskytovatel služeb</t>
  </si>
  <si>
    <t>Zjednodušený postup při dodání zboží formou třístranného obchodu (§ 17) prostřední osobou</t>
  </si>
  <si>
    <t>Odpočet daně celkem (40 + 41 + 42+ 43 + 44 + 45)</t>
  </si>
  <si>
    <t>Hodnota plnění nezapočítávaných do výpočtu koeficientu (§ 76 odst. 4)</t>
  </si>
  <si>
    <t>Vypořádání odpočtu daně (§ 76 odst. 7 až 10)</t>
  </si>
  <si>
    <t>Nadměrný odpočet (63 - 62)</t>
  </si>
  <si>
    <t>Odpočet daně (46 V plné výši + 52 Odpočet + 53 Změna odpočtu + 60)</t>
  </si>
  <si>
    <t>Vrácení daně (§ 84)</t>
  </si>
  <si>
    <t>Návod postupu pro generování XML exportu:</t>
  </si>
  <si>
    <r>
      <rPr>
        <b/>
        <sz val="11"/>
        <rFont val="Arial CE"/>
        <family val="2"/>
        <charset val="-18"/>
      </rPr>
      <t>Speciální pozornost</t>
    </r>
    <r>
      <rPr>
        <sz val="11"/>
        <rFont val="Arial CE"/>
        <family val="2"/>
        <charset val="-18"/>
      </rPr>
      <t xml:space="preserve"> je potřeba věnovat těmto položkám (položky jsou na listu ZAKL_DATA vyžluceny a obsahují obsáhlé komentáře s návody na jejich vyplnění):</t>
    </r>
  </si>
  <si>
    <r>
      <t xml:space="preserve">Jakmile máte vyplněna všechna data, </t>
    </r>
    <r>
      <rPr>
        <b/>
        <sz val="11"/>
        <rFont val="Arial CE"/>
        <family val="2"/>
        <charset val="-18"/>
      </rPr>
      <t>je potřeba si soubor ve formátu *.xlsx uložit</t>
    </r>
    <r>
      <rPr>
        <sz val="11"/>
        <rFont val="Arial CE"/>
        <family val="2"/>
        <charset val="-18"/>
      </rPr>
      <t xml:space="preserve"> funkcí Uložit (v kroku 5 po vygenerování xml souboru dojde ke ztrátě dat).</t>
    </r>
  </si>
  <si>
    <r>
      <rPr>
        <b/>
        <u val="single"/>
        <sz val="10"/>
        <color rgb="FFFF0000"/>
        <rFont val="Arial CE"/>
        <family val="2"/>
        <charset val="-18"/>
      </rPr>
      <t>Nemáte-li pro list A.1 náplň</t>
    </r>
    <r>
      <rPr>
        <b/>
        <sz val="10"/>
        <color rgb="FFFF0000"/>
        <rFont val="Arial CE"/>
        <family val="2"/>
        <charset val="-18"/>
      </rPr>
      <t xml:space="preserve">, odstraňte sloupce č. 2 - č. 7 (B - G). </t>
    </r>
    <r>
      <rPr>
        <b/>
        <u val="single"/>
        <sz val="10"/>
        <color rgb="FFFF0000"/>
        <rFont val="Arial CE"/>
        <family val="2"/>
        <charset val="-18"/>
      </rPr>
      <t>Máte-li pro list A.1</t>
    </r>
    <r>
      <rPr>
        <b/>
        <sz val="10"/>
        <color rgb="FFFF0000"/>
        <rFont val="Arial CE"/>
        <family val="2"/>
        <charset val="-18"/>
      </rPr>
      <t xml:space="preserve"> </t>
    </r>
    <r>
      <rPr>
        <b/>
        <u val="single"/>
        <sz val="10"/>
        <color rgb="FFFF0000"/>
        <rFont val="Arial CE"/>
        <family val="2"/>
        <charset val="-18"/>
      </rPr>
      <t>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</si>
  <si>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A.2 náplň</t>
    </r>
    <r>
      <rPr>
        <b/>
        <sz val="10"/>
        <color rgb="FFFF0000"/>
        <rFont val="Arial CE"/>
        <family val="2"/>
        <charset val="-18"/>
      </rPr>
      <t xml:space="preserve">, odstraňte sloupce č. 9 - č. 19 (I - S). </t>
    </r>
    <r>
      <rPr>
        <b/>
        <u val="single"/>
        <sz val="10"/>
        <color rgb="FFFF0000"/>
        <rFont val="Arial CE"/>
        <family val="2"/>
        <charset val="-18"/>
      </rPr>
      <t>Máte-li pro list A.2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</si>
  <si>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A.3 náplň</t>
    </r>
    <r>
      <rPr>
        <b/>
        <sz val="10"/>
        <color rgb="FFFF0000"/>
        <rFont val="Arial CE"/>
        <family val="2"/>
        <charset val="-18"/>
      </rPr>
      <t xml:space="preserve">, odstraňte sloupce č. 21 - č. 28 (U - AB). </t>
    </r>
    <r>
      <rPr>
        <b/>
        <u val="single"/>
        <sz val="10"/>
        <color rgb="FFFF0000"/>
        <rFont val="Arial CE"/>
        <family val="2"/>
        <charset val="-18"/>
      </rPr>
      <t>Máte-li pro list A.3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</si>
  <si>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A.4 náplň</t>
    </r>
    <r>
      <rPr>
        <b/>
        <sz val="10"/>
        <color rgb="FFFF0000"/>
        <rFont val="Arial CE"/>
        <family val="2"/>
        <charset val="-18"/>
      </rPr>
      <t xml:space="preserve">, odstraňte sloupce č. 30 - č. 41 (AD - AO). </t>
    </r>
    <r>
      <rPr>
        <b/>
        <u val="single"/>
        <sz val="10"/>
        <color rgb="FFFF0000"/>
        <rFont val="Arial CE"/>
        <family val="2"/>
        <charset val="-18"/>
      </rPr>
      <t>Máte-li pro list A.4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</si>
  <si>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B.1 náplň</t>
    </r>
    <r>
      <rPr>
        <b/>
        <sz val="10"/>
        <color rgb="FFFF0000"/>
        <rFont val="Arial CE"/>
        <family val="2"/>
        <charset val="-18"/>
      </rPr>
      <t xml:space="preserve">, odstraňte sloupce č. 43 - č. 53 (AQ - BA). </t>
    </r>
    <r>
      <rPr>
        <b/>
        <u val="single"/>
        <sz val="10"/>
        <color rgb="FFFF0000"/>
        <rFont val="Arial CE"/>
        <family val="2"/>
        <charset val="-18"/>
      </rPr>
      <t>Máte-li pro list B.1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</si>
  <si>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B.2 náplň</t>
    </r>
    <r>
      <rPr>
        <b/>
        <sz val="10"/>
        <color rgb="FFFF0000"/>
        <rFont val="Arial CE"/>
        <family val="2"/>
        <charset val="-18"/>
      </rPr>
      <t xml:space="preserve">, odstraňte sloupce č. 55 - č. 66 (BC - BN). </t>
    </r>
    <r>
      <rPr>
        <b/>
        <u val="single"/>
        <sz val="10"/>
        <color rgb="FFFF0000"/>
        <rFont val="Arial CE"/>
        <family val="2"/>
        <charset val="-18"/>
      </rPr>
      <t>Máte-li pro list B.2 náplň</t>
    </r>
    <r>
      <rPr>
        <b/>
        <sz val="10"/>
        <color rgb="FFFF0000"/>
        <rFont val="Arial CE"/>
        <family val="2"/>
        <charset val="-18"/>
      </rPr>
      <t>, posuňte růžek vpravo dole tak, aby rámeček zahrnoval právě všechna vyplněná data.</t>
    </r>
  </si>
  <si>
    <t>Finančnímu úřadu pro / Specializovanému finančnímu úřadu</t>
  </si>
  <si>
    <t>Jméno, příjmení/obchodní jméno</t>
  </si>
  <si>
    <t>OSTROV MAN</t>
  </si>
  <si>
    <t>AFGHÁNISTÁN</t>
  </si>
  <si>
    <t>ALBÁNIE</t>
  </si>
  <si>
    <t>ANTARKTIDA</t>
  </si>
  <si>
    <t>ALŽÍRSKO</t>
  </si>
  <si>
    <t>AMERICKÁ SAMOA</t>
  </si>
  <si>
    <t>ANDORRA</t>
  </si>
  <si>
    <t>ANGOLA</t>
  </si>
  <si>
    <t>ANTIGUA A BARBUDA</t>
  </si>
  <si>
    <t>ÁZERBÁJDŽÁN</t>
  </si>
  <si>
    <t>ARGENTINA</t>
  </si>
  <si>
    <t>AUSTRÁLIE</t>
  </si>
  <si>
    <t>BAHAMY</t>
  </si>
  <si>
    <t>BAHRAJN</t>
  </si>
  <si>
    <t>BANGLADÉŠ</t>
  </si>
  <si>
    <t>ARMÉNIE</t>
  </si>
  <si>
    <t>BARBADOS</t>
  </si>
  <si>
    <t>BERMUDY</t>
  </si>
  <si>
    <t>BHÚTÁN</t>
  </si>
  <si>
    <t>BOSNA A HERCEGOVINA</t>
  </si>
  <si>
    <t>BOTSWANA</t>
  </si>
  <si>
    <t>BOUVETŮV OSTROV</t>
  </si>
  <si>
    <t>BRAZÍLIE</t>
  </si>
  <si>
    <t>BELIZE</t>
  </si>
  <si>
    <t>BRITSKÉ INDICKOOC.ÚZEMÍ</t>
  </si>
  <si>
    <t>ŠALAMOUNOVY OSTROVY</t>
  </si>
  <si>
    <t>BRITSKÉ PANENSKÉ OSTR.</t>
  </si>
  <si>
    <t>BRUNEJ DARUSSALAM</t>
  </si>
  <si>
    <t>Kosovo</t>
  </si>
  <si>
    <t>BURUNDI</t>
  </si>
  <si>
    <t>BĚLORUSKO</t>
  </si>
  <si>
    <t>KAMBODŽA</t>
  </si>
  <si>
    <t>KAMERUN</t>
  </si>
  <si>
    <t>KANADA</t>
  </si>
  <si>
    <t>KAPVERDY</t>
  </si>
  <si>
    <t>KAJMANSKÉ OSTROVY</t>
  </si>
  <si>
    <t>STŘEDOAFRICKÁ REPUBLIKA</t>
  </si>
  <si>
    <t>SRÍ LANKA</t>
  </si>
  <si>
    <t>ČAD</t>
  </si>
  <si>
    <t>CHILE</t>
  </si>
  <si>
    <t>ČÍNA</t>
  </si>
  <si>
    <t>TCHAJ-WAN</t>
  </si>
  <si>
    <t>VÁNOČNÍ OSTROV</t>
  </si>
  <si>
    <t>KOKOSOVÉ OSTROVY</t>
  </si>
  <si>
    <t>KOLUMBIE</t>
  </si>
  <si>
    <t>KOMORY</t>
  </si>
  <si>
    <t>MAYOTTE</t>
  </si>
  <si>
    <t>KONGO</t>
  </si>
  <si>
    <t>COOKOVY OSTROVY</t>
  </si>
  <si>
    <t>KOSTARIKA</t>
  </si>
  <si>
    <t>CHORVATSKO</t>
  </si>
  <si>
    <t>KUBA</t>
  </si>
  <si>
    <t>KYPR</t>
  </si>
  <si>
    <t>BENIN</t>
  </si>
  <si>
    <t>DOMINIKA</t>
  </si>
  <si>
    <t>DOMINIKÁNSKÁ REPUBLIKA</t>
  </si>
  <si>
    <t>EKVÁDOR</t>
  </si>
  <si>
    <t>SALVADOR</t>
  </si>
  <si>
    <t>ROVNÍKOVÁ GUINEA</t>
  </si>
  <si>
    <t>ETIOPIE</t>
  </si>
  <si>
    <t>ERITREA</t>
  </si>
  <si>
    <t>ESTONSKO</t>
  </si>
  <si>
    <t>FAERSKÉ OSTROVY</t>
  </si>
  <si>
    <t>FALKLANDY (MALVÍNY)</t>
  </si>
  <si>
    <t>J.GEORGIE A J.SANDW.OS.</t>
  </si>
  <si>
    <t>FINSKO</t>
  </si>
  <si>
    <t>FRANCIE</t>
  </si>
  <si>
    <t>FRANCOUZSKÁ GUYANA</t>
  </si>
  <si>
    <t>FRANCOUZSKÁ POLYNÉSIE</t>
  </si>
  <si>
    <t>FRANCOUZSKÁ JIŽNÍ ÚZEMÍ</t>
  </si>
  <si>
    <t>DŽIBUTSKO</t>
  </si>
  <si>
    <t>GABON</t>
  </si>
  <si>
    <t>GRUZIE</t>
  </si>
  <si>
    <t>GAMBIE</t>
  </si>
  <si>
    <t>NĚMECKO</t>
  </si>
  <si>
    <t>GHANA</t>
  </si>
  <si>
    <t>GIBRALTAR</t>
  </si>
  <si>
    <t>KIRIBATI</t>
  </si>
  <si>
    <t>GRÓNSKO</t>
  </si>
  <si>
    <t>GRENADA</t>
  </si>
  <si>
    <t>GUADELOUPE</t>
  </si>
  <si>
    <t>GUAM</t>
  </si>
  <si>
    <t>GUATEMALA</t>
  </si>
  <si>
    <t>GUINEA</t>
  </si>
  <si>
    <t>GUYANA</t>
  </si>
  <si>
    <t>HAITI</t>
  </si>
  <si>
    <t>HEARDŮV O.A MCDONALD O.</t>
  </si>
  <si>
    <t>SVATÝ STOLEC</t>
  </si>
  <si>
    <t>HONDURAS</t>
  </si>
  <si>
    <t>HONGKONG</t>
  </si>
  <si>
    <t>MAĎARSKO</t>
  </si>
  <si>
    <t>ISLAND</t>
  </si>
  <si>
    <t>INDIE</t>
  </si>
  <si>
    <t>INDONÉSIE</t>
  </si>
  <si>
    <t>ÍRÁN</t>
  </si>
  <si>
    <t>IRÁK</t>
  </si>
  <si>
    <t>IZRAEL</t>
  </si>
  <si>
    <t>ITÁLIE</t>
  </si>
  <si>
    <t>POBŘEŽÍ SLONOVINY</t>
  </si>
  <si>
    <t>JAMAJKA</t>
  </si>
  <si>
    <t>JAPONSKO</t>
  </si>
  <si>
    <t>KAZACHSTÁN</t>
  </si>
  <si>
    <t>JORDÁNSKO</t>
  </si>
  <si>
    <t>KEŇA</t>
  </si>
  <si>
    <t>KOREJSKÁ LID.DEM.REP.</t>
  </si>
  <si>
    <t>KOREJSKÁ REPUBLIKA</t>
  </si>
  <si>
    <t>KUVAJT</t>
  </si>
  <si>
    <t>KYRGYZSTÁN</t>
  </si>
  <si>
    <t>LAOS</t>
  </si>
  <si>
    <t>LIBANON</t>
  </si>
  <si>
    <t>LESOTHO</t>
  </si>
  <si>
    <t>LOTYŠSKO</t>
  </si>
  <si>
    <t>LIBÉRIE</t>
  </si>
  <si>
    <t>LICHTENŠTEJNSKO</t>
  </si>
  <si>
    <t>LITVA</t>
  </si>
  <si>
    <t>MACAO</t>
  </si>
  <si>
    <t>MADAGASKAR</t>
  </si>
  <si>
    <t>MALAWI</t>
  </si>
  <si>
    <t>MALAJSIE</t>
  </si>
  <si>
    <t>MALEDIVY</t>
  </si>
  <si>
    <t>MALI</t>
  </si>
  <si>
    <t>MALTA</t>
  </si>
  <si>
    <t>MARTINIK</t>
  </si>
  <si>
    <t>MAURITÁNIE</t>
  </si>
  <si>
    <t>MAURICIUS</t>
  </si>
  <si>
    <t>MEXIKO</t>
  </si>
  <si>
    <t>MONAKO</t>
  </si>
  <si>
    <t>MONGOLSKO</t>
  </si>
  <si>
    <t>MONTSERRAT</t>
  </si>
  <si>
    <t>MAROKO</t>
  </si>
  <si>
    <t>MOSAMBIK</t>
  </si>
  <si>
    <t>OMÁN</t>
  </si>
  <si>
    <t>NAMIBIE</t>
  </si>
  <si>
    <t>NAURU</t>
  </si>
  <si>
    <t>NEPÁL</t>
  </si>
  <si>
    <t>ARUBA</t>
  </si>
  <si>
    <t>NOVÁ KALEDONIE</t>
  </si>
  <si>
    <t>VANUATU</t>
  </si>
  <si>
    <t>NOVÝ ZÉLAND</t>
  </si>
  <si>
    <t>NIKARAGUA</t>
  </si>
  <si>
    <t>NIGER</t>
  </si>
  <si>
    <t>NIGÉRIE</t>
  </si>
  <si>
    <t>NIUE</t>
  </si>
  <si>
    <t>NORFOLK</t>
  </si>
  <si>
    <t>NORSKO</t>
  </si>
  <si>
    <t>SEVERNÍ MARIANY</t>
  </si>
  <si>
    <t>MENŠÍ ODLEH.OSTROVY USA</t>
  </si>
  <si>
    <t>MIKRONÉSIE</t>
  </si>
  <si>
    <t>MARSHALLOVY OSTROVY</t>
  </si>
  <si>
    <t>PALAU</t>
  </si>
  <si>
    <t>PÁKISTÁN</t>
  </si>
  <si>
    <t>PANAMA</t>
  </si>
  <si>
    <t>PAPUA NOVÁ GUINEA</t>
  </si>
  <si>
    <t>PARAGUAY</t>
  </si>
  <si>
    <t>PERU</t>
  </si>
  <si>
    <t>FILIPÍNY</t>
  </si>
  <si>
    <t>PITCAIRN</t>
  </si>
  <si>
    <t>POLSKO</t>
  </si>
  <si>
    <t>GUINEA-BISSAU</t>
  </si>
  <si>
    <t>PORTORIKO</t>
  </si>
  <si>
    <t>KATAR</t>
  </si>
  <si>
    <t>RÉUNION</t>
  </si>
  <si>
    <t>RUMUNSKO</t>
  </si>
  <si>
    <t>RUSKO</t>
  </si>
  <si>
    <t>RWANDA</t>
  </si>
  <si>
    <t>SVATÁ HELENA</t>
  </si>
  <si>
    <t>SVATÝ KRYŠTOF A NEVIS</t>
  </si>
  <si>
    <t>ANGUILLA</t>
  </si>
  <si>
    <t>SVATÁ LUCIE</t>
  </si>
  <si>
    <t>SVATÝ PIERRE A MIQUELON</t>
  </si>
  <si>
    <t>SV.VINCENC A GRENADINY</t>
  </si>
  <si>
    <t>SAN MARINO</t>
  </si>
  <si>
    <t>SVATÝ TOMÁŠ</t>
  </si>
  <si>
    <t>SAÚDSKÁ ARÁBIE</t>
  </si>
  <si>
    <t>SENEGAL</t>
  </si>
  <si>
    <t>SEYCHELY</t>
  </si>
  <si>
    <t>SIERRA LEONE</t>
  </si>
  <si>
    <t>SINGAPUR</t>
  </si>
  <si>
    <t>SLOVENSKO</t>
  </si>
  <si>
    <t>VIETNAM</t>
  </si>
  <si>
    <t>SLOVINSKO</t>
  </si>
  <si>
    <t>SOMÁLSKO</t>
  </si>
  <si>
    <t>JIHOAFRICKÁ REPUBLIKA</t>
  </si>
  <si>
    <t>ZIMBABWE</t>
  </si>
  <si>
    <t>ZÁPADNÍ SAHARA</t>
  </si>
  <si>
    <t>SURINAM</t>
  </si>
  <si>
    <t>SVALBARD A O. JAN MAYEN</t>
  </si>
  <si>
    <t>SVAZIJSKO</t>
  </si>
  <si>
    <t>ŠVÝCARSKO</t>
  </si>
  <si>
    <t>SÝRIE</t>
  </si>
  <si>
    <t>TÁDŽIKISTÁN</t>
  </si>
  <si>
    <t>THAJSKO</t>
  </si>
  <si>
    <t>TOGO</t>
  </si>
  <si>
    <t>TOKELAU</t>
  </si>
  <si>
    <t>TONGA</t>
  </si>
  <si>
    <t>TRINIDAD A TOBAGO</t>
  </si>
  <si>
    <t>SPOJENÉ ARABSKÉ EMIRÁTY</t>
  </si>
  <si>
    <t>TUNISKO</t>
  </si>
  <si>
    <t>TURECKO</t>
  </si>
  <si>
    <t>TURKMENISTÁN</t>
  </si>
  <si>
    <t>TURKS A CAICOS</t>
  </si>
  <si>
    <t>TUVALU</t>
  </si>
  <si>
    <t>UGANDA</t>
  </si>
  <si>
    <t>UKRAJINA</t>
  </si>
  <si>
    <t>EGYPT</t>
  </si>
  <si>
    <t>SPOJENÉ KRÁLOVSTVÍ</t>
  </si>
  <si>
    <t>TANZANIE</t>
  </si>
  <si>
    <t>ZAMBIE</t>
  </si>
  <si>
    <t>SPOJENÉ STÁTY</t>
  </si>
  <si>
    <t>AMERICKÉ PANENSKÉ OSTR.</t>
  </si>
  <si>
    <t>BURKINA FASO</t>
  </si>
  <si>
    <t>URUGUAY</t>
  </si>
  <si>
    <t>UZBEKISTÁN</t>
  </si>
  <si>
    <t>WALLIS A FUTUNA</t>
  </si>
  <si>
    <t>SAMOA</t>
  </si>
  <si>
    <t>JEMEN</t>
  </si>
  <si>
    <t>KONGO, DEMOKRAT.REPUB.</t>
  </si>
  <si>
    <t>PALESTINA</t>
  </si>
  <si>
    <t>MAKEDONIE</t>
  </si>
  <si>
    <t>ŠVÉDSKO</t>
  </si>
  <si>
    <t>ŘECKO</t>
  </si>
  <si>
    <t>RAKOUSKO</t>
  </si>
  <si>
    <t>BELGIE</t>
  </si>
  <si>
    <t>DÁNSKO</t>
  </si>
  <si>
    <t>IRSKO</t>
  </si>
  <si>
    <t>LUCEMBURSKO</t>
  </si>
  <si>
    <t>NIZOZEMSKO</t>
  </si>
  <si>
    <t>PORTUGALSKO</t>
  </si>
  <si>
    <t>ŠPANĚLSKO</t>
  </si>
  <si>
    <t>BULHARSKO</t>
  </si>
  <si>
    <t>SRBSKO</t>
  </si>
  <si>
    <t>ČERNÁ HORA</t>
  </si>
  <si>
    <t>Alandské ostrovy</t>
  </si>
  <si>
    <t>Bolívarovská r. Venezuela</t>
  </si>
  <si>
    <t>Sv. Martin (nizozem.část)</t>
  </si>
  <si>
    <t>Svatý Bartoloměj</t>
  </si>
  <si>
    <t>LIBYE</t>
  </si>
  <si>
    <t>Sv.Martin (francouz.část)</t>
  </si>
  <si>
    <t>Východní Timor</t>
  </si>
  <si>
    <t>Guernsey</t>
  </si>
  <si>
    <t>Jersey</t>
  </si>
  <si>
    <t>FIDŽI</t>
  </si>
  <si>
    <t>MYANMAR</t>
  </si>
  <si>
    <t>SÚDÁN</t>
  </si>
  <si>
    <t>Jižní Súdán</t>
  </si>
  <si>
    <t>Bonaire,Sv.Eustach,SABA</t>
  </si>
  <si>
    <t>Původní</t>
  </si>
  <si>
    <t>omezená verze (max. 10 řádku na každém listu) s možností XML exportu - sledujte návod na listu XML_export</t>
  </si>
  <si>
    <t xml:space="preserve">KONTROLNÍ HLÁŠENÍ K DANI Z PŘIDANÉ HODNOTY </t>
  </si>
  <si>
    <t>ZAČÍNÁME :</t>
  </si>
  <si>
    <t>2. pokračujte na další listy šablony postupně zleva doprava, přitom sledujte případnou nápovědu u jednotlivých políček,</t>
  </si>
  <si>
    <r>
      <t xml:space="preserve">3. máte-li datovou schránku, musíte povinně podat přiznání elektronickou cestou přes datovou schránku ve formátu xml. Pro export dat do xml formátu sledujte návod na listu </t>
    </r>
    <r>
      <rPr>
        <i/>
        <sz val="12"/>
        <rFont val="Arial CE"/>
        <family val="2"/>
        <charset val="-18"/>
      </rPr>
      <t>XML_export</t>
    </r>
    <r>
      <rPr>
        <sz val="12"/>
        <rFont val="Arial CE"/>
        <family val="2"/>
        <charset val="-18"/>
      </rPr>
      <t>,</t>
    </r>
  </si>
  <si>
    <t>4. tuto šablonu lze plnohodnotně používat jen na Microsoft Excel pro Windows, verze 2007 a vyšší,</t>
  </si>
  <si>
    <t>5. veškeré další důležité informace máte v e-mailu, který jste od nás obdrželi po zaplacení šablony, vpravo na této stránce naleznete odpovědi na časté dotazy uživatelů šablon.</t>
  </si>
  <si>
    <t>LICENČNÍ PODMÍNKY POUŽITÍ ŠABLONY:</t>
  </si>
  <si>
    <t>Zakoupením/stažením šablony získává uživatel právo na použití šablony za následujících podmínek:</t>
  </si>
  <si>
    <t>1. šablona nesmí být dále šířena, zveřejňována, či půjčována,</t>
  </si>
  <si>
    <t>4. uživatel používá šablonu na vlastní riziko a provozovatel serveru ani autoři šablon nenesou odpovědnost za případné škody způsobené použitím šablony.</t>
  </si>
  <si>
    <t>Dojde-li k překročení nastavených mezí této omezené bezplatné šablony, v některých buňkách šablony se objeví text "LIMIT" a šablona přestane pracovat korektně. Neomezenou verzi šablony lze stáhnout na této adresy :</t>
  </si>
  <si>
    <t>2. šablona smí být upravována pouze tak, jak byla k úpravám svým autorem zamýšlena; zejména nesmí být měněny části šablony chráněné heslem či jinými prostředky,</t>
  </si>
  <si>
    <t>f) telefon*)</t>
  </si>
  <si>
    <t>g) email*)</t>
  </si>
  <si>
    <t>Daňový subjekt / Osoba oprávněná k podpisu</t>
  </si>
  <si>
    <t>25 5564 Mfin 5564 - vzor č. 2</t>
  </si>
  <si>
    <t>*) Označené údaje jsou nepovinné</t>
  </si>
  <si>
    <t>KONTROLNÍ OPIS</t>
  </si>
  <si>
    <t>Pořadové číslo strany / celkový počet stran</t>
  </si>
  <si>
    <t>1 / 1</t>
  </si>
  <si>
    <t>DPPD</t>
  </si>
  <si>
    <t>Identifikace dodavatele (VAT ID)</t>
  </si>
  <si>
    <t>A.2. Přijatá zdanitelná plnění, u kterých je povinen přiznat daň příjemce dle § 108 odst. 2 a 3 (§ 24, § 25) (v případě plnění podle § 108 odst. 3 písm. b) jde o plnění přijatá od 29.7.2016).</t>
  </si>
  <si>
    <t>Identifikace odběratele (DIČ / VAT ID)</t>
  </si>
  <si>
    <t>A.3. Uskutečněná plnění ve zvláštním režimu pro investiční zlato podle § 101c písm. c) bod 2</t>
  </si>
  <si>
    <t>A.4. Uskutečněná zdanitelná plnění a přijaté úplaty s povinností přiznat daň dle § 108 odst. 1 s hodnotou nad 10.000,- Kč včetně daně a všechny provedené opravy v souvislosti s nedobytnými pohledávkami bez ohledu na limit</t>
  </si>
  <si>
    <t>Oprava nedobytné pohledávky</t>
  </si>
  <si>
    <t>B.2. - Přijatá zdanitelná plnění a poskytnuté úplaty, u kterých příjemce uplatňuje nárok na odpočet daně dle § 73 odst. 1 písm. a) s hodnotou nad 10.000,- Kč včetně daně a všechny opravy odpočtu v souvislosti s nedobytnými pohledávkami bez ohledu na limit</t>
  </si>
  <si>
    <t>Použit poměr</t>
  </si>
  <si>
    <t xml:space="preserve">Dodání zboží nebo poskytnutí služby s místem plnění v tuzemsku </t>
  </si>
  <si>
    <t>Pořízení zboží z jiného členského státu (§ 16; § 17 odst. 6 písm e); § 19 odst. 3/ § 19 odst. 6)</t>
  </si>
  <si>
    <t>Dovoz zboží (§ 23)</t>
  </si>
  <si>
    <t>Pořízení nového dopravního prostředku (§ 19 odst. 4/ § 19 odst. 6)</t>
  </si>
  <si>
    <t>Ostatní zdanitelná plnění, u kterých je povinnost přiznat daň při jejich přijetí (§ 108)</t>
  </si>
  <si>
    <t>Poskytnutí služeb s místem plnění v jiném členském státě vymezených v § 102 odst. 1 písm. d) a odst. 3 písm. a)</t>
  </si>
  <si>
    <t>Vybraná plnění (§ 110b odst. 2)</t>
  </si>
  <si>
    <t xml:space="preserve">Ostatní uskutečněná plnění s nárokem na odpočet daně (např. § 24a, § 67, § 68, § 69, § 70, § 71h, § 71hi, § 89, § 90, § 92)  </t>
  </si>
  <si>
    <t>Oprava daně v případě nedobytné pohledávky (§ 46 a násl., resp. § 74 a)</t>
  </si>
  <si>
    <t>Korekce odpočtů daně podle § 75, § 77, § 77a, § 79 až § 79e</t>
  </si>
  <si>
    <t>Část odpočtu daně v krácené výši</t>
  </si>
  <si>
    <t>Úprava odpočtu daně (§ 78 a násl.)</t>
  </si>
  <si>
    <t>Daň na výstupu (součet 1 až 13 - 61 + daň podle § 108 jinde neuvedená)</t>
  </si>
  <si>
    <t>Vlastní daň (62 - 63)</t>
  </si>
  <si>
    <t>Rozdíl oproti poslední známé dani při podání dodatečného daňového přiznání (62 - 63)</t>
  </si>
  <si>
    <t>Kontrola Daň2</t>
  </si>
  <si>
    <t>Kontrola Daň3</t>
  </si>
  <si>
    <r>
      <t xml:space="preserve">Vygenerovaný soubor doporučujeme </t>
    </r>
    <r>
      <rPr>
        <b/>
        <sz val="11"/>
        <rFont val="Arial CE"/>
        <family val="2"/>
        <charset val="-18"/>
      </rPr>
      <t>otestovat prostřednictvím aplikace Moje Daně</t>
    </r>
    <r>
      <rPr>
        <sz val="11"/>
        <rFont val="Arial CE"/>
        <family val="2"/>
        <charset val="-18"/>
      </rPr>
      <t xml:space="preserve"> zde: </t>
    </r>
  </si>
  <si>
    <t>https://adisspr.mfcr.cz/pmd/epo/formulare?nacteni=1</t>
  </si>
  <si>
    <t>Po načtení souboru do aplikace Moje Daně ověří, zda je vygenerovaný soubor v pořádku. V případě, že v pořádku není, nahlásí chybu s popisem, v čem by chyba měla spočívat. Chybu je potřeba odstranit v excelovském souboru a znova vygenerovat xml soubor dle bodu 4.</t>
  </si>
  <si>
    <t>Vygenerovaný xml soubor lze podat dvojím způsobem:</t>
  </si>
  <si>
    <t>i) prostřednictvím aplikace Moje Daně s digitální identitou,</t>
  </si>
  <si>
    <t>ii) prostřednictvím datové schránky. V tomto případě doporučujeme společně s xml soubor zaslat i pdf soubor obsahující všechny vyplněné listy kontrolního hlášení.</t>
  </si>
  <si>
    <t>Mgr. Martin Štěpán</t>
  </si>
  <si>
    <t>25 5564 Mfin 5564 - vzor č. 2 - formulář je platný pro rok 2026</t>
  </si>
  <si>
    <r>
      <t xml:space="preserve">1. přejděte na list </t>
    </r>
    <r>
      <rPr>
        <i/>
        <sz val="12"/>
        <rFont val="Arial CE"/>
        <family val="2"/>
        <charset val="-18"/>
      </rPr>
      <t>ZAKL_DATA</t>
    </r>
    <r>
      <rPr>
        <sz val="12"/>
        <rFont val="Arial CE"/>
        <family val="2"/>
        <charset val="-18"/>
      </rPr>
      <t xml:space="preserve"> a vyplňte údaje poplatníka - data se automaticky nakopírují na správná místa (a lze je využít i pro jiné šablony),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</si>
</sst>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font>
      <sz val="10"/>
      <name val="Arial CE"/>
      <family val="2"/>
      <charset val="-18"/>
    </font>
    <font>
      <sz val="10"/>
      <color theme="1"/>
      <name val="Arial"/>
      <family val="2"/>
    </font>
    <font>
      <b/>
      <sz val="10"/>
      <name val="Arial CE"/>
      <family val="2"/>
      <charset val="-18"/>
    </font>
    <font>
      <u val="single"/>
      <sz val="10"/>
      <color indexed="12"/>
      <name val="Arial CE"/>
      <family val="2"/>
      <charset val="-18"/>
    </font>
    <font>
      <b/>
      <sz val="9"/>
      <name val="Arial CE"/>
      <family val="2"/>
      <charset val="-18"/>
    </font>
    <font>
      <sz val="8"/>
      <name val="Arial CE"/>
      <family val="2"/>
      <charset val="-18"/>
    </font>
    <font>
      <b/>
      <sz val="20"/>
      <name val="Arial CE"/>
      <family val="2"/>
      <charset val="-18"/>
    </font>
    <font>
      <i/>
      <sz val="8"/>
      <name val="Arial CE"/>
      <family val="2"/>
      <charset val="-18"/>
    </font>
    <font>
      <b/>
      <sz val="12"/>
      <name val="Arial CE"/>
      <family val="2"/>
      <charset val="-18"/>
    </font>
    <font>
      <b/>
      <sz val="8"/>
      <name val="Arial CE"/>
      <family val="2"/>
      <charset val="-18"/>
    </font>
    <font>
      <i/>
      <sz val="10"/>
      <name val="Arial CE"/>
      <family val="2"/>
      <charset val="-18"/>
    </font>
    <font>
      <b/>
      <sz val="7"/>
      <name val="Arial CE"/>
      <family val="2"/>
      <charset val="-18"/>
    </font>
    <font>
      <b/>
      <sz val="14"/>
      <name val="Arial"/>
      <family val="2"/>
      <charset val="-18"/>
    </font>
    <font>
      <b/>
      <sz val="12"/>
      <name val="Arial"/>
      <family val="2"/>
      <charset val="-18"/>
    </font>
    <font>
      <sz val="12"/>
      <name val="Arial"/>
      <family val="2"/>
      <charset val="-18"/>
    </font>
    <font>
      <b/>
      <sz val="10"/>
      <name val="Arial"/>
      <family val="2"/>
      <charset val="-18"/>
    </font>
    <font>
      <b/>
      <u val="single"/>
      <sz val="10"/>
      <name val="Arial"/>
      <family val="2"/>
      <charset val="-18"/>
    </font>
    <font>
      <i/>
      <u val="single"/>
      <sz val="10"/>
      <name val="Arial"/>
      <family val="2"/>
      <charset val="-18"/>
    </font>
    <font>
      <b/>
      <i/>
      <u val="single"/>
      <sz val="8"/>
      <name val="Arial"/>
      <family val="2"/>
      <charset val="-18"/>
    </font>
    <font>
      <i/>
      <sz val="8"/>
      <name val="Arial"/>
      <family val="2"/>
      <charset val="-18"/>
    </font>
    <font>
      <sz val="9"/>
      <name val="Arial CE"/>
      <family val="2"/>
      <charset val="-18"/>
    </font>
    <font>
      <b/>
      <sz val="8"/>
      <name val="Arial"/>
      <family val="2"/>
      <charset val="-18"/>
    </font>
    <font>
      <sz val="8"/>
      <name val="Arial"/>
      <family val="2"/>
      <charset val="-18"/>
    </font>
    <font>
      <b/>
      <sz val="6"/>
      <name val="Arial CE"/>
      <family val="2"/>
      <charset val="-18"/>
    </font>
    <font>
      <sz val="10"/>
      <name val="Inherit"/>
      <family val="2"/>
    </font>
    <font>
      <b/>
      <sz val="9"/>
      <color indexed="63"/>
      <name val="Arial"/>
      <family val="2"/>
      <charset val="-18"/>
    </font>
    <font>
      <sz val="9"/>
      <color theme="1"/>
      <name val="Arial"/>
      <family val="2"/>
      <charset val="-18"/>
    </font>
    <font>
      <sz val="9"/>
      <color theme="1"/>
      <name val="Arial CE"/>
      <family val="2"/>
      <charset val="-18"/>
    </font>
    <font>
      <b/>
      <sz val="18"/>
      <name val="Arial"/>
      <family val="2"/>
      <charset val="-18"/>
    </font>
    <font>
      <b/>
      <i/>
      <sz val="10"/>
      <name val="Arial"/>
      <family val="2"/>
      <charset val="-18"/>
    </font>
    <font>
      <b/>
      <sz val="24"/>
      <name val="Arial CE"/>
      <family val="2"/>
      <charset val="-18"/>
    </font>
    <font>
      <b/>
      <sz val="14"/>
      <name val="Arial CE"/>
      <family val="2"/>
      <charset val="-18"/>
    </font>
    <font>
      <b/>
      <u val="single"/>
      <sz val="14"/>
      <name val="Arial CE"/>
      <family val="2"/>
      <charset val="-18"/>
    </font>
    <font>
      <b/>
      <u val="single"/>
      <sz val="12"/>
      <color indexed="12"/>
      <name val="Arial CE"/>
      <family val="2"/>
      <charset val="-18"/>
    </font>
    <font>
      <b/>
      <sz val="11"/>
      <name val="Arial CE"/>
      <family val="2"/>
      <charset val="-18"/>
    </font>
    <font>
      <sz val="11"/>
      <name val="Arial CE"/>
      <family val="2"/>
      <charset val="-18"/>
    </font>
    <font>
      <sz val="11"/>
      <name val="Calibri"/>
      <family val="2"/>
      <charset val="-18"/>
    </font>
    <font>
      <sz val="10"/>
      <name val="Arial"/>
      <family val="2"/>
      <charset val="-18"/>
    </font>
    <font>
      <b/>
      <sz val="9"/>
      <name val="Tahoma"/>
      <family val="2"/>
      <charset val="-18"/>
    </font>
    <font>
      <sz val="9"/>
      <name val="Tahoma"/>
      <family val="2"/>
      <charset val="-18"/>
    </font>
    <font>
      <b/>
      <sz val="8"/>
      <name val="Tahoma"/>
      <family val="2"/>
      <charset val="-18"/>
    </font>
    <font>
      <sz val="8"/>
      <name val="Tahoma"/>
      <family val="2"/>
      <charset val="-18"/>
    </font>
    <font>
      <b/>
      <i/>
      <sz val="10"/>
      <name val="Arial CE"/>
      <family val="2"/>
      <charset val="-18"/>
    </font>
    <font>
      <b/>
      <sz val="12"/>
      <color rgb="FFFF0000"/>
      <name val="Arial CE"/>
      <family val="2"/>
      <charset val="-18"/>
    </font>
    <font>
      <sz val="10"/>
      <color rgb="FFFF0000"/>
      <name val="Arial CE"/>
      <family val="2"/>
      <charset val="-18"/>
    </font>
    <font>
      <sz val="10"/>
      <color theme="1"/>
      <name val="Arial CE"/>
      <family val="2"/>
      <charset val="-18"/>
    </font>
    <font>
      <b/>
      <sz val="10"/>
      <color theme="1"/>
      <name val="Arial CE"/>
      <family val="2"/>
      <charset val="-18"/>
    </font>
    <font>
      <sz val="11"/>
      <name val="Calibri"/>
      <family val="2"/>
      <charset val="-18"/>
      <scheme val="minor"/>
    </font>
    <font>
      <sz val="12"/>
      <name val="Arial CE"/>
      <family val="2"/>
      <charset val="-18"/>
    </font>
    <font>
      <sz val="14"/>
      <name val="Arial CE"/>
      <family val="2"/>
      <charset val="-18"/>
    </font>
    <font>
      <b/>
      <sz val="10"/>
      <color rgb="FFFF0000"/>
      <name val="Arial CE"/>
      <family val="2"/>
      <charset val="-18"/>
    </font>
    <font>
      <b/>
      <u val="single"/>
      <sz val="10"/>
      <color rgb="FFFF0000"/>
      <name val="Arial CE"/>
      <family val="2"/>
      <charset val="-18"/>
    </font>
    <font>
      <i/>
      <sz val="12"/>
      <name val="Arial CE"/>
      <family val="2"/>
      <charset val="-18"/>
    </font>
    <font>
      <b/>
      <u val="single"/>
      <sz val="12"/>
      <name val="Arial CE"/>
      <family val="2"/>
      <charset val="-18"/>
    </font>
  </fonts>
  <fills count="20">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16"/>
        <bgColor indexed="64"/>
      </patternFill>
    </fill>
    <fill>
      <patternFill patternType="solid">
        <fgColor indexed="9"/>
        <bgColor indexed="64"/>
      </patternFill>
    </fill>
    <fill>
      <patternFill patternType="solid">
        <fgColor indexed="22"/>
        <bgColor indexed="64"/>
      </patternFill>
    </fill>
    <fill>
      <patternFill patternType="solid">
        <fgColor indexed="8"/>
        <bgColor indexed="64"/>
      </patternFill>
    </fill>
    <fill>
      <patternFill patternType="solid">
        <fgColor indexed="43"/>
        <bgColor indexed="64"/>
      </patternFill>
    </fill>
    <fill>
      <patternFill patternType="solid">
        <fgColor indexed="24"/>
        <bgColor indexed="64"/>
      </patternFill>
    </fill>
    <fill>
      <patternFill patternType="solid">
        <fgColor rgb="FFFFFF99"/>
        <bgColor indexed="64"/>
      </patternFill>
    </fill>
    <fill>
      <patternFill patternType="solid">
        <fgColor theme="0"/>
        <bgColor indexed="64"/>
      </patternFill>
    </fill>
    <fill>
      <patternFill patternType="solid">
        <fgColor rgb="FFCCFFCC"/>
        <bgColor indexed="64"/>
      </patternFill>
    </fill>
    <fill>
      <patternFill patternType="solid">
        <fgColor theme="0" tint="-0.04997999966144562"/>
        <bgColor indexed="64"/>
      </patternFill>
    </fill>
    <fill>
      <patternFill patternType="solid">
        <fgColor theme="0" tint="-0.24993999302387238"/>
        <bgColor indexed="64"/>
      </patternFill>
    </fill>
    <fill>
      <patternFill patternType="solid">
        <fgColor theme="0"/>
        <bgColor indexed="64"/>
      </patternFill>
    </fill>
    <fill>
      <patternFill patternType="solid">
        <fgColor theme="0" tint="-0.149959996342659"/>
        <bgColor indexed="64"/>
      </patternFill>
    </fill>
    <fill>
      <patternFill patternType="solid">
        <fgColor rgb="FFFFFF00"/>
        <bgColor indexed="64"/>
      </patternFill>
    </fill>
    <fill>
      <patternFill patternType="solid">
        <fgColor theme="0" tint="-0.24997000396251678"/>
        <bgColor indexed="64"/>
      </patternFill>
    </fill>
    <fill>
      <patternFill patternType="solid">
        <fgColor indexed="31"/>
        <bgColor indexed="64"/>
      </patternFill>
    </fill>
  </fills>
  <borders count="89">
    <border>
      <left/>
      <right/>
      <top/>
      <bottom/>
      <diagonal/>
    </border>
    <border>
      <left style="thin">
        <color auto="1"/>
      </left>
      <right style="thin">
        <color auto="1"/>
      </right>
      <top/>
      <bottom style="thin">
        <color auto="1"/>
      </bottom>
    </border>
    <border>
      <left/>
      <right style="medium">
        <color auto="1"/>
      </right>
      <top style="medium">
        <color auto="1"/>
      </top>
      <bottom style="medium">
        <color auto="1"/>
      </bottom>
    </border>
    <border>
      <left style="thin">
        <color auto="1"/>
      </left>
      <right style="thin">
        <color auto="1"/>
      </right>
      <top style="thin">
        <color auto="1"/>
      </top>
      <bottom style="thin">
        <color auto="1"/>
      </bottom>
    </border>
    <border>
      <left/>
      <right/>
      <top style="dotted">
        <color auto="1"/>
      </top>
      <bottom/>
    </border>
    <border>
      <left style="dotted">
        <color auto="1"/>
      </left>
      <right/>
      <top/>
      <bottom/>
    </border>
    <border>
      <left/>
      <right style="dotted">
        <color auto="1"/>
      </right>
      <top/>
      <bottom/>
    </border>
    <border>
      <left style="dotted">
        <color auto="1"/>
      </left>
      <right/>
      <top/>
      <bottom style="dotted">
        <color auto="1"/>
      </bottom>
    </border>
    <border>
      <left/>
      <right/>
      <top/>
      <bottom style="dotted">
        <color auto="1"/>
      </bottom>
    </border>
    <border>
      <left/>
      <right style="dotted">
        <color auto="1"/>
      </right>
      <top/>
      <bottom style="dotted">
        <color auto="1"/>
      </bottom>
    </border>
    <border>
      <left style="thin">
        <color auto="1"/>
      </left>
      <right style="thin">
        <color auto="1"/>
      </right>
      <top style="thin">
        <color auto="1"/>
      </top>
      <bottom/>
    </border>
    <border>
      <left style="thin">
        <color auto="1"/>
      </left>
      <right style="thin">
        <color auto="1"/>
      </right>
      <top/>
      <bottom/>
    </border>
    <border>
      <left/>
      <right style="medium">
        <color auto="1"/>
      </right>
      <top style="thin">
        <color auto="1"/>
      </top>
      <bottom/>
    </border>
    <border>
      <left style="thin">
        <color auto="1"/>
      </left>
      <right style="thin">
        <color auto="1"/>
      </right>
      <top style="medium">
        <color auto="1"/>
      </top>
      <bottom style="medium">
        <color auto="1"/>
      </bottom>
    </border>
    <border>
      <left style="medium">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style="thin">
        <color auto="1"/>
      </right>
      <top style="thin">
        <color auto="1"/>
      </top>
      <bottom style="medium">
        <color auto="1"/>
      </bottom>
    </border>
    <border>
      <left style="thin">
        <color auto="1"/>
      </left>
      <right style="medium">
        <color auto="1"/>
      </right>
      <top style="thin">
        <color auto="1"/>
      </top>
      <bottom style="medium">
        <color auto="1"/>
      </bottom>
    </border>
    <border>
      <left style="medium">
        <color auto="1"/>
      </left>
      <right/>
      <top style="medium">
        <color auto="1"/>
      </top>
      <bottom style="medium">
        <color auto="1"/>
      </bottom>
    </border>
    <border>
      <left/>
      <right/>
      <top style="medium">
        <color auto="1"/>
      </top>
      <bottom style="medium">
        <color auto="1"/>
      </bottom>
    </border>
    <border>
      <left/>
      <right style="thin">
        <color auto="1"/>
      </right>
      <top style="thin">
        <color auto="1"/>
      </top>
      <bottom style="thin">
        <color auto="1"/>
      </bottom>
    </border>
    <border>
      <left style="thin">
        <color auto="1"/>
      </left>
      <right/>
      <top style="thin">
        <color auto="1"/>
      </top>
      <bottom/>
    </border>
    <border>
      <left style="thin">
        <color auto="1"/>
      </left>
      <right style="thin">
        <color auto="1"/>
      </right>
      <top style="medium">
        <color auto="1"/>
      </top>
      <bottom style="thin">
        <color auto="1"/>
      </bottom>
    </border>
    <border>
      <left style="thin">
        <color auto="1"/>
      </left>
      <right style="thin">
        <color auto="1"/>
      </right>
      <top style="thin">
        <color auto="1"/>
      </top>
      <bottom style="medium">
        <color auto="1"/>
      </bottom>
    </border>
    <border>
      <left style="thin">
        <color auto="1"/>
      </left>
      <right/>
      <top style="medium">
        <color auto="1"/>
      </top>
      <bottom style="thin">
        <color auto="1"/>
      </bottom>
    </border>
    <border>
      <left style="thin">
        <color auto="1"/>
      </left>
      <right/>
      <top style="thin">
        <color auto="1"/>
      </top>
      <bottom style="thin">
        <color auto="1"/>
      </bottom>
    </border>
    <border>
      <left style="thin">
        <color auto="1"/>
      </left>
      <right/>
      <top style="thin">
        <color auto="1"/>
      </top>
      <bottom style="medium">
        <color auto="1"/>
      </bottom>
    </border>
    <border>
      <left style="medium">
        <color auto="1"/>
      </left>
      <right/>
      <top/>
      <bottom/>
    </border>
    <border>
      <left style="dotted">
        <color auto="1"/>
      </left>
      <right/>
      <top style="dotted">
        <color auto="1"/>
      </top>
      <bottom/>
    </border>
    <border>
      <left style="medium">
        <color auto="1"/>
      </left>
      <right style="thin">
        <color auto="1"/>
      </right>
      <top style="thin">
        <color auto="1"/>
      </top>
      <bottom style="double">
        <color auto="1"/>
      </bottom>
    </border>
    <border>
      <left style="thin">
        <color auto="1"/>
      </left>
      <right style="thin">
        <color auto="1"/>
      </right>
      <top style="thin">
        <color auto="1"/>
      </top>
      <bottom style="double">
        <color auto="1"/>
      </bottom>
    </border>
    <border>
      <left style="thin">
        <color auto="1"/>
      </left>
      <right style="medium">
        <color auto="1"/>
      </right>
      <top style="thin">
        <color auto="1"/>
      </top>
      <bottom style="double">
        <color auto="1"/>
      </bottom>
    </border>
    <border>
      <left/>
      <right style="medium">
        <color auto="1"/>
      </right>
      <top style="thin">
        <color auto="1"/>
      </top>
      <bottom style="thin">
        <color auto="1"/>
      </bottom>
    </border>
    <border>
      <left style="thin">
        <color auto="1"/>
      </left>
      <right/>
      <top/>
      <bottom style="thin">
        <color auto="1"/>
      </bottom>
    </border>
    <border>
      <left style="medium">
        <color auto="1"/>
      </left>
      <right style="medium">
        <color auto="1"/>
      </right>
      <top style="medium">
        <color auto="1"/>
      </top>
      <bottom/>
    </border>
    <border>
      <left style="medium">
        <color auto="1"/>
      </left>
      <right style="medium">
        <color auto="1"/>
      </right>
      <top/>
      <bottom/>
    </border>
    <border>
      <left style="medium">
        <color auto="1"/>
      </left>
      <right style="medium">
        <color auto="1"/>
      </right>
      <top/>
      <bottom style="medium">
        <color auto="1"/>
      </bottom>
    </border>
    <border>
      <left style="hair">
        <color auto="1"/>
      </left>
      <right/>
      <top style="double">
        <color auto="1"/>
      </top>
      <bottom/>
    </border>
    <border>
      <left style="hair">
        <color auto="1"/>
      </left>
      <right/>
      <top style="hair">
        <color auto="1"/>
      </top>
      <bottom/>
    </border>
    <border>
      <left style="hair">
        <color auto="1"/>
      </left>
      <right/>
      <top style="hair">
        <color auto="1"/>
      </top>
      <bottom style="hair">
        <color auto="1"/>
      </bottom>
    </border>
    <border>
      <left style="medium">
        <color auto="1"/>
      </left>
      <right/>
      <top style="thin">
        <color auto="1"/>
      </top>
      <bottom/>
    </border>
    <border>
      <left style="thin">
        <color auto="1"/>
      </left>
      <right style="medium">
        <color auto="1"/>
      </right>
      <top style="thin">
        <color auto="1"/>
      </top>
      <bottom/>
    </border>
    <border>
      <left style="medium">
        <color auto="1"/>
      </left>
      <right style="medium">
        <color auto="1"/>
      </right>
      <top style="thin">
        <color auto="1"/>
      </top>
      <bottom/>
    </border>
    <border>
      <left style="medium">
        <color auto="1"/>
      </left>
      <right style="medium">
        <color auto="1"/>
      </right>
      <top style="medium">
        <color auto="1"/>
      </top>
      <bottom style="medium">
        <color auto="1"/>
      </bottom>
    </border>
    <border>
      <left style="medium">
        <color auto="1"/>
      </left>
      <right style="medium">
        <color auto="1"/>
      </right>
      <top/>
      <bottom style="thin">
        <color auto="1"/>
      </bottom>
    </border>
    <border>
      <left style="medium">
        <color auto="1"/>
      </left>
      <right style="medium">
        <color auto="1"/>
      </right>
      <top style="thin">
        <color auto="1"/>
      </top>
      <bottom style="thin">
        <color auto="1"/>
      </bottom>
    </border>
    <border>
      <left style="medium">
        <color auto="1"/>
      </left>
      <right style="medium">
        <color auto="1"/>
      </right>
      <top style="thin">
        <color auto="1"/>
      </top>
      <bottom style="medium">
        <color auto="1"/>
      </bottom>
    </border>
    <border>
      <left/>
      <right style="medium">
        <color auto="1"/>
      </right>
      <top/>
      <bottom/>
    </border>
    <border>
      <left style="medium">
        <color auto="1"/>
      </left>
      <right style="hair">
        <color auto="1"/>
      </right>
      <top style="double">
        <color auto="1"/>
      </top>
      <bottom style="medium">
        <color auto="1"/>
      </bottom>
    </border>
    <border>
      <left style="hair">
        <color auto="1"/>
      </left>
      <right style="hair">
        <color auto="1"/>
      </right>
      <top style="double">
        <color auto="1"/>
      </top>
      <bottom style="medium">
        <color auto="1"/>
      </bottom>
    </border>
    <border>
      <left style="hair">
        <color auto="1"/>
      </left>
      <right style="medium">
        <color auto="1"/>
      </right>
      <top style="double">
        <color auto="1"/>
      </top>
      <bottom style="medium">
        <color auto="1"/>
      </bottom>
    </border>
    <border>
      <left style="hair">
        <color auto="1"/>
      </left>
      <right style="hair">
        <color auto="1"/>
      </right>
      <top style="double">
        <color auto="1"/>
      </top>
      <bottom/>
    </border>
    <border>
      <left style="hair">
        <color auto="1"/>
      </left>
      <right style="hair">
        <color auto="1"/>
      </right>
      <top style="hair">
        <color auto="1"/>
      </top>
      <bottom/>
    </border>
    <border>
      <left style="hair">
        <color auto="1"/>
      </left>
      <right style="hair">
        <color auto="1"/>
      </right>
      <top style="hair">
        <color auto="1"/>
      </top>
      <bottom style="hair">
        <color auto="1"/>
      </bottom>
    </border>
    <border>
      <left style="medium">
        <color auto="1"/>
      </left>
      <right style="thin">
        <color auto="1"/>
      </right>
      <top style="medium">
        <color auto="1"/>
      </top>
      <bottom/>
    </border>
    <border>
      <left/>
      <right style="medium">
        <color auto="1"/>
      </right>
      <top style="medium">
        <color auto="1"/>
      </top>
      <bottom/>
    </border>
    <border>
      <left/>
      <right style="dotted">
        <color auto="1"/>
      </right>
      <top style="dotted">
        <color auto="1"/>
      </top>
      <bottom/>
    </border>
    <border>
      <left style="dotted">
        <color auto="1"/>
      </left>
      <right/>
      <top style="dotted">
        <color auto="1"/>
      </top>
      <bottom style="dotted">
        <color auto="1"/>
      </bottom>
    </border>
    <border>
      <left/>
      <right style="dotted">
        <color auto="1"/>
      </right>
      <top style="dotted">
        <color auto="1"/>
      </top>
      <bottom style="dotted">
        <color auto="1"/>
      </bottom>
    </border>
    <border>
      <left style="medium">
        <color auto="1"/>
      </left>
      <right/>
      <top style="medium">
        <color auto="1"/>
      </top>
      <bottom/>
    </border>
    <border>
      <left/>
      <right/>
      <top style="medium">
        <color auto="1"/>
      </top>
      <bottom/>
    </border>
    <border>
      <left style="medium">
        <color auto="1"/>
      </left>
      <right/>
      <top style="thin">
        <color auto="1"/>
      </top>
      <bottom style="thin">
        <color auto="1"/>
      </bottom>
    </border>
    <border>
      <left/>
      <right/>
      <top style="thin">
        <color auto="1"/>
      </top>
      <bottom style="thin">
        <color auto="1"/>
      </bottom>
    </border>
    <border>
      <left style="medium">
        <color auto="1"/>
      </left>
      <right/>
      <top/>
      <bottom style="medium">
        <color auto="1"/>
      </bottom>
    </border>
    <border>
      <left/>
      <right/>
      <top/>
      <bottom style="medium">
        <color auto="1"/>
      </bottom>
    </border>
    <border>
      <left/>
      <right style="medium">
        <color auto="1"/>
      </right>
      <top/>
      <bottom style="medium">
        <color auto="1"/>
      </bottom>
    </border>
    <border>
      <left/>
      <right style="thin">
        <color auto="1"/>
      </right>
      <top/>
      <bottom/>
    </border>
    <border>
      <left style="thin">
        <color auto="1"/>
      </left>
      <right/>
      <top/>
      <bottom/>
    </border>
    <border>
      <left style="thin">
        <color auto="1"/>
      </left>
      <right style="thin">
        <color auto="1"/>
      </right>
      <top style="medium">
        <color auto="1"/>
      </top>
      <bottom/>
    </border>
    <border>
      <left style="medium">
        <color auto="1"/>
      </left>
      <right style="thin">
        <color auto="1"/>
      </right>
      <top/>
      <bottom style="thin">
        <color auto="1"/>
      </bottom>
    </border>
    <border>
      <left/>
      <right/>
      <top style="medium">
        <color auto="1"/>
      </top>
      <bottom style="thin">
        <color auto="1"/>
      </bottom>
    </border>
    <border>
      <left/>
      <right style="thin">
        <color auto="1"/>
      </right>
      <top style="medium">
        <color auto="1"/>
      </top>
      <bottom style="thin">
        <color auto="1"/>
      </bottom>
    </border>
    <border>
      <left style="thin">
        <color auto="1"/>
      </left>
      <right/>
      <top style="medium">
        <color auto="1"/>
      </top>
      <bottom/>
    </border>
    <border>
      <left/>
      <right style="medium">
        <color auto="1"/>
      </right>
      <top style="medium">
        <color auto="1"/>
      </top>
      <bottom style="thin">
        <color auto="1"/>
      </bottom>
    </border>
    <border>
      <left style="thin">
        <color auto="1"/>
      </left>
      <right/>
      <top style="medium">
        <color auto="1"/>
      </top>
      <bottom style="medium">
        <color auto="1"/>
      </bottom>
    </border>
    <border>
      <left style="medium">
        <color auto="1"/>
      </left>
      <right style="thin">
        <color auto="1"/>
      </right>
      <top style="thin">
        <color auto="1"/>
      </top>
      <bottom/>
    </border>
    <border>
      <left style="medium">
        <color auto="1"/>
      </left>
      <right style="thin">
        <color auto="1"/>
      </right>
      <top/>
      <bottom/>
    </border>
    <border>
      <left/>
      <right style="thin">
        <color auto="1"/>
      </right>
      <top style="medium">
        <color auto="1"/>
      </top>
      <bottom style="medium">
        <color auto="1"/>
      </bottom>
    </border>
    <border>
      <left/>
      <right/>
      <top style="thin">
        <color auto="1"/>
      </top>
      <bottom/>
    </border>
    <border>
      <left/>
      <right style="thin">
        <color auto="1"/>
      </right>
      <top style="thin">
        <color auto="1"/>
      </top>
      <bottom/>
    </border>
    <border>
      <left style="medium">
        <color auto="1"/>
      </left>
      <right/>
      <top style="medium">
        <color auto="1"/>
      </top>
      <bottom style="thin">
        <color auto="1"/>
      </bottom>
    </border>
    <border>
      <left style="medium">
        <color auto="1"/>
      </left>
      <right/>
      <top style="thin">
        <color auto="1"/>
      </top>
      <bottom style="medium">
        <color auto="1"/>
      </bottom>
    </border>
    <border>
      <left/>
      <right/>
      <top style="thin">
        <color auto="1"/>
      </top>
      <bottom style="medium">
        <color auto="1"/>
      </bottom>
    </border>
    <border>
      <left/>
      <right style="thin">
        <color auto="1"/>
      </right>
      <top style="thin">
        <color auto="1"/>
      </top>
      <bottom style="medium">
        <color auto="1"/>
      </bottom>
    </border>
    <border>
      <left/>
      <right style="medium">
        <color auto="1"/>
      </right>
      <top style="thin">
        <color auto="1"/>
      </top>
      <bottom style="medium">
        <color auto="1"/>
      </bottom>
    </border>
    <border>
      <left style="medium">
        <color auto="1"/>
      </left>
      <right/>
      <top/>
      <bottom style="thin">
        <color auto="1"/>
      </bottom>
    </border>
    <border>
      <left/>
      <right style="thin">
        <color auto="1"/>
      </right>
      <top/>
      <bottom style="thin">
        <color auto="1"/>
      </bottom>
    </border>
  </borders>
  <cellStyleXfs count="24">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3" fillId="0" borderId="0" applyNumberFormat="0" applyFill="0" applyBorder="0">
      <alignment/>
      <protection locked="0"/>
    </xf>
    <xf numFmtId="0" fontId="0" fillId="0" borderId="0">
      <alignment/>
      <protection/>
    </xf>
    <xf numFmtId="0" fontId="37" fillId="0" borderId="0">
      <alignment/>
      <protection/>
    </xf>
    <xf numFmtId="0" fontId="0" fillId="0" borderId="0">
      <alignment/>
      <protection/>
    </xf>
  </cellStyleXfs>
  <cellXfs count="575">
    <xf numFmtId="0" fontId="0" fillId="0" borderId="0" xfId="0"/>
    <xf numFmtId="0" fontId="0" fillId="2" borderId="0" xfId="0" applyFill="1"/>
    <xf numFmtId="0" fontId="5" fillId="2" borderId="0" xfId="0" applyFont="1" applyFill="1"/>
    <xf numFmtId="0" fontId="0" fillId="2" borderId="0" xfId="0" applyFill="1" applyProtection="1">
      <protection locked="0"/>
    </xf>
    <xf numFmtId="0" fontId="0" fillId="0" borderId="0" xfId="0" applyAlignment="1">
      <alignment vertical="center"/>
    </xf>
    <xf numFmtId="0" fontId="0" fillId="0" borderId="0" xfId="0" applyAlignment="1">
      <alignment horizontal="center" vertical="center"/>
    </xf>
    <xf numFmtId="3" fontId="5" fillId="3" borderId="1" xfId="0" applyNumberFormat="1" applyFont="1" applyFill="1" applyBorder="1" applyAlignment="1">
      <alignment horizontal="center" vertical="center"/>
    </xf>
    <xf numFmtId="3" fontId="4" fillId="3" borderId="2" xfId="0" applyNumberFormat="1" applyFont="1" applyFill="1" applyBorder="1" applyAlignment="1">
      <alignment horizontal="center" vertical="center" wrapText="1"/>
    </xf>
    <xf numFmtId="3" fontId="5" fillId="4" borderId="1" xfId="0" applyNumberFormat="1" applyFont="1" applyFill="1" applyBorder="1" applyAlignment="1">
      <alignment horizontal="center" vertical="center"/>
    </xf>
    <xf numFmtId="0" fontId="5" fillId="4" borderId="3" xfId="0" applyFont="1" applyFill="1" applyBorder="1" applyAlignment="1">
      <alignment horizontal="center" vertical="center"/>
    </xf>
    <xf numFmtId="0" fontId="12" fillId="5" borderId="0" xfId="0" applyFont="1" applyFill="1" applyAlignment="1">
      <alignment horizontal="center" vertical="center"/>
    </xf>
    <xf numFmtId="0" fontId="0" fillId="6" borderId="0" xfId="0" applyFill="1" applyAlignment="1">
      <alignment vertical="center"/>
    </xf>
    <xf numFmtId="0" fontId="13" fillId="2" borderId="0" xfId="0" applyFont="1" applyFill="1" applyAlignment="1">
      <alignment horizontal="right" vertical="center"/>
    </xf>
    <xf numFmtId="0" fontId="14" fillId="2" borderId="0" xfId="0" applyFont="1" applyFill="1" applyAlignment="1">
      <alignment vertical="center"/>
    </xf>
    <xf numFmtId="0" fontId="15" fillId="5" borderId="0" xfId="0" applyFont="1" applyFill="1" applyAlignment="1">
      <alignment horizontal="center" vertical="center"/>
    </xf>
    <xf numFmtId="0" fontId="16" fillId="5" borderId="0" xfId="0" applyFont="1" applyFill="1" applyAlignment="1">
      <alignment horizontal="center" vertical="center"/>
    </xf>
    <xf numFmtId="0" fontId="0" fillId="5" borderId="0" xfId="0" applyFill="1" applyAlignment="1">
      <alignment vertical="center"/>
    </xf>
    <xf numFmtId="0" fontId="0" fillId="5" borderId="0" xfId="0" applyFill="1" applyAlignment="1">
      <alignment horizontal="right" vertical="center"/>
    </xf>
    <xf numFmtId="0" fontId="0" fillId="5" borderId="4" xfId="0" applyFill="1" applyBorder="1" applyAlignment="1" applyProtection="1">
      <alignment vertical="center"/>
      <protection locked="0"/>
    </xf>
    <xf numFmtId="0" fontId="0" fillId="7" borderId="5" xfId="0" applyFill="1" applyBorder="1" applyAlignment="1" applyProtection="1">
      <alignment vertical="center"/>
      <protection locked="0"/>
    </xf>
    <xf numFmtId="0" fontId="0" fillId="5" borderId="0" xfId="0" applyFill="1" applyAlignment="1" applyProtection="1">
      <alignment vertical="center"/>
      <protection locked="0"/>
    </xf>
    <xf numFmtId="0" fontId="0" fillId="8" borderId="6" xfId="0" applyFill="1" applyBorder="1" applyAlignment="1" applyProtection="1">
      <alignment vertical="center"/>
      <protection locked="0"/>
    </xf>
    <xf numFmtId="14" fontId="0" fillId="7" borderId="5" xfId="0" applyNumberFormat="1" applyFill="1" applyBorder="1" applyAlignment="1" applyProtection="1">
      <alignment horizontal="left" vertical="center"/>
      <protection locked="0"/>
    </xf>
    <xf numFmtId="49" fontId="0" fillId="7" borderId="5" xfId="0" applyNumberFormat="1" applyFill="1" applyBorder="1" applyAlignment="1" applyProtection="1">
      <alignment horizontal="left" vertical="center"/>
      <protection locked="0"/>
    </xf>
    <xf numFmtId="49" fontId="0" fillId="8" borderId="6" xfId="0" applyNumberFormat="1" applyFill="1" applyBorder="1" applyAlignment="1" applyProtection="1">
      <alignment vertical="center"/>
      <protection locked="0"/>
    </xf>
    <xf numFmtId="0" fontId="0" fillId="9" borderId="5" xfId="0" applyFill="1" applyBorder="1" applyAlignment="1" applyProtection="1">
      <alignment vertical="center"/>
      <protection locked="0"/>
    </xf>
    <xf numFmtId="0" fontId="17" fillId="5" borderId="0" xfId="0" applyFont="1" applyFill="1" applyAlignment="1" applyProtection="1">
      <alignment vertical="center"/>
      <protection locked="0"/>
    </xf>
    <xf numFmtId="0" fontId="0" fillId="9" borderId="6" xfId="0" applyFill="1" applyBorder="1" applyAlignment="1" applyProtection="1">
      <alignment vertical="center"/>
      <protection locked="0"/>
    </xf>
    <xf numFmtId="0" fontId="17" fillId="5" borderId="0" xfId="0" applyFont="1" applyFill="1" applyAlignment="1">
      <alignment vertical="center"/>
    </xf>
    <xf numFmtId="0" fontId="19" fillId="5" borderId="0" xfId="0" applyFont="1" applyFill="1" applyAlignment="1">
      <alignment horizontal="center" vertical="center"/>
    </xf>
    <xf numFmtId="0" fontId="17" fillId="5" borderId="0" xfId="0" applyFont="1" applyFill="1" applyAlignment="1">
      <alignment horizontal="right" vertical="center"/>
    </xf>
    <xf numFmtId="49" fontId="0" fillId="9" borderId="5" xfId="0" applyNumberFormat="1" applyFill="1" applyBorder="1" applyAlignment="1" applyProtection="1">
      <alignment horizontal="left" vertical="center"/>
      <protection locked="0"/>
    </xf>
    <xf numFmtId="3" fontId="0" fillId="9" borderId="6" xfId="0" applyNumberFormat="1" applyFill="1" applyBorder="1" applyAlignment="1" applyProtection="1">
      <alignment horizontal="left" vertical="center"/>
      <protection locked="0"/>
    </xf>
    <xf numFmtId="3" fontId="0" fillId="9" borderId="5" xfId="0" applyNumberFormat="1" applyFill="1" applyBorder="1" applyAlignment="1" applyProtection="1">
      <alignment horizontal="left" vertical="center"/>
      <protection locked="0"/>
    </xf>
    <xf numFmtId="0" fontId="0" fillId="9" borderId="6" xfId="0" applyFill="1" applyBorder="1" applyAlignment="1" applyProtection="1">
      <alignment horizontal="left" vertical="center"/>
      <protection locked="0"/>
    </xf>
    <xf numFmtId="49" fontId="0" fillId="9" borderId="6" xfId="0" applyNumberFormat="1" applyFill="1" applyBorder="1" applyAlignment="1" applyProtection="1">
      <alignment horizontal="left" vertical="center"/>
      <protection locked="0"/>
    </xf>
    <xf numFmtId="0" fontId="3" fillId="9" borderId="6" xfId="20" applyFill="1" applyBorder="1" applyAlignment="1" applyProtection="1">
      <alignment vertical="center"/>
      <protection locked="0"/>
    </xf>
    <xf numFmtId="0" fontId="0" fillId="9" borderId="7" xfId="0" applyFill="1" applyBorder="1" applyAlignment="1" applyProtection="1">
      <alignment vertical="center"/>
      <protection locked="0"/>
    </xf>
    <xf numFmtId="0" fontId="0" fillId="5" borderId="8" xfId="0" applyFill="1" applyBorder="1" applyAlignment="1" applyProtection="1">
      <alignment vertical="center"/>
      <protection locked="0"/>
    </xf>
    <xf numFmtId="0" fontId="0" fillId="9" borderId="9" xfId="0" applyFill="1" applyBorder="1" applyAlignment="1" applyProtection="1">
      <alignment vertical="center"/>
      <protection locked="0"/>
    </xf>
    <xf numFmtId="0" fontId="19" fillId="8" borderId="0" xfId="0" applyFont="1" applyFill="1" applyAlignment="1">
      <alignment vertical="center"/>
    </xf>
    <xf numFmtId="0" fontId="19" fillId="8" borderId="0" xfId="0" applyFont="1" applyFill="1" applyAlignment="1">
      <alignment horizontal="right" vertical="center"/>
    </xf>
    <xf numFmtId="0" fontId="19" fillId="7" borderId="0" xfId="0" applyFont="1" applyFill="1" applyAlignment="1">
      <alignment vertical="center"/>
    </xf>
    <xf numFmtId="0" fontId="19" fillId="7" borderId="0" xfId="0" applyFont="1" applyFill="1" applyAlignment="1">
      <alignment horizontal="right" vertical="center"/>
    </xf>
    <xf numFmtId="0" fontId="19" fillId="5" borderId="0" xfId="0" applyFont="1" applyFill="1" applyAlignment="1">
      <alignment vertical="center"/>
    </xf>
    <xf numFmtId="0" fontId="19" fillId="9" borderId="0" xfId="0" applyFont="1" applyFill="1" applyAlignment="1">
      <alignment vertical="center"/>
    </xf>
    <xf numFmtId="0" fontId="19" fillId="9" borderId="0" xfId="0" applyFont="1" applyFill="1" applyAlignment="1">
      <alignment horizontal="right" vertical="center"/>
    </xf>
    <xf numFmtId="0" fontId="0" fillId="5" borderId="0" xfId="0" applyFill="1"/>
    <xf numFmtId="0" fontId="0" fillId="6" borderId="0" xfId="0" applyFill="1"/>
    <xf numFmtId="0" fontId="17" fillId="6" borderId="0" xfId="0" applyFont="1" applyFill="1"/>
    <xf numFmtId="0" fontId="5" fillId="3" borderId="10" xfId="0" applyFont="1" applyFill="1" applyBorder="1" applyAlignment="1">
      <alignment horizontal="center" vertical="center"/>
    </xf>
    <xf numFmtId="3" fontId="5" fillId="4" borderId="11" xfId="0" applyNumberFormat="1" applyFont="1" applyFill="1" applyBorder="1" applyAlignment="1">
      <alignment horizontal="center" vertical="center"/>
    </xf>
    <xf numFmtId="3" fontId="0" fillId="0" borderId="12" xfId="0" applyNumberFormat="1" applyBorder="1" applyAlignment="1">
      <alignment horizontal="right" vertical="center" indent="1"/>
    </xf>
    <xf numFmtId="3" fontId="5" fillId="4" borderId="13" xfId="0" applyNumberFormat="1" applyFont="1" applyFill="1" applyBorder="1" applyAlignment="1">
      <alignment horizontal="center" vertical="center"/>
    </xf>
    <xf numFmtId="49" fontId="14" fillId="2" borderId="0" xfId="0" applyNumberFormat="1" applyFont="1" applyFill="1" applyAlignment="1" applyProtection="1">
      <alignment vertical="center"/>
      <protection locked="0"/>
    </xf>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applyAlignment="1">
      <alignment horizontal="center" vertical="center"/>
    </xf>
    <xf numFmtId="0" fontId="0" fillId="0" borderId="21" xfId="0" applyBorder="1" applyAlignment="1">
      <alignment horizontal="center" vertical="center"/>
    </xf>
    <xf numFmtId="0" fontId="3" fillId="9" borderId="5" xfId="20" applyFill="1" applyBorder="1" applyAlignment="1" applyProtection="1">
      <alignment vertical="center"/>
      <protection locked="0"/>
    </xf>
    <xf numFmtId="0" fontId="4" fillId="3" borderId="0" xfId="0" applyFont="1" applyFill="1" applyAlignment="1">
      <alignment horizontal="center" vertical="center" wrapText="1"/>
    </xf>
    <xf numFmtId="0" fontId="25" fillId="0" borderId="22" xfId="0" applyFont="1" applyBorder="1" applyAlignment="1">
      <alignment horizontal="center" vertical="center"/>
    </xf>
    <xf numFmtId="0" fontId="2" fillId="0" borderId="3" xfId="0" applyFont="1" applyBorder="1" applyAlignment="1">
      <alignment horizontal="center" vertical="center"/>
    </xf>
    <xf numFmtId="49" fontId="0" fillId="0" borderId="3" xfId="0" applyNumberFormat="1" applyBorder="1"/>
    <xf numFmtId="0" fontId="0" fillId="0" borderId="23" xfId="0" applyBorder="1"/>
    <xf numFmtId="0" fontId="24" fillId="2" borderId="3" xfId="0" applyFont="1" applyFill="1" applyBorder="1" applyAlignment="1">
      <alignment vertical="center" wrapText="1"/>
    </xf>
    <xf numFmtId="0" fontId="0" fillId="0" borderId="14" xfId="0" applyBorder="1" applyAlignment="1">
      <alignment horizontal="center" vertical="center"/>
    </xf>
    <xf numFmtId="0" fontId="0" fillId="0" borderId="24" xfId="0" applyBorder="1" applyAlignment="1">
      <alignment horizontal="center" vertical="center"/>
    </xf>
    <xf numFmtId="0" fontId="0" fillId="0" borderId="16" xfId="0" applyBorder="1" applyAlignment="1">
      <alignment horizontal="center" vertical="center"/>
    </xf>
    <xf numFmtId="0" fontId="0" fillId="0" borderId="18" xfId="0" applyBorder="1" applyAlignment="1">
      <alignment horizontal="center" vertical="center"/>
    </xf>
    <xf numFmtId="0" fontId="24" fillId="2" borderId="25" xfId="0" applyFont="1" applyFill="1" applyBorder="1" applyAlignment="1">
      <alignment vertical="center" wrapText="1"/>
    </xf>
    <xf numFmtId="0" fontId="0" fillId="0" borderId="26" xfId="0" applyBorder="1" applyAlignment="1">
      <alignment horizontal="center" vertical="center"/>
    </xf>
    <xf numFmtId="0" fontId="24" fillId="2" borderId="27" xfId="0" applyFont="1" applyFill="1" applyBorder="1" applyAlignment="1">
      <alignment horizontal="center" vertical="center" wrapText="1"/>
    </xf>
    <xf numFmtId="0" fontId="24" fillId="2" borderId="28" xfId="0" applyFont="1" applyFill="1" applyBorder="1" applyAlignment="1">
      <alignment horizontal="center" vertical="center" wrapText="1"/>
    </xf>
    <xf numFmtId="0" fontId="0" fillId="0" borderId="3" xfId="0" applyBorder="1"/>
    <xf numFmtId="0" fontId="0" fillId="0" borderId="25" xfId="0" applyBorder="1"/>
    <xf numFmtId="0" fontId="0" fillId="0" borderId="27" xfId="0" applyBorder="1" applyAlignment="1">
      <alignment horizontal="center" vertical="center"/>
    </xf>
    <xf numFmtId="0" fontId="0" fillId="0" borderId="28" xfId="0" applyBorder="1" applyAlignment="1">
      <alignment horizontal="center" vertical="center"/>
    </xf>
    <xf numFmtId="0" fontId="0" fillId="3" borderId="0" xfId="0" applyFill="1"/>
    <xf numFmtId="0" fontId="29" fillId="2" borderId="0" xfId="0" applyFont="1" applyFill="1"/>
    <xf numFmtId="0" fontId="0" fillId="10" borderId="0" xfId="0" applyFill="1" applyAlignment="1">
      <alignment horizontal="right" vertical="center"/>
    </xf>
    <xf numFmtId="0" fontId="0" fillId="11" borderId="0" xfId="0" applyFill="1"/>
    <xf numFmtId="0" fontId="0" fillId="12" borderId="0" xfId="0" applyFill="1"/>
    <xf numFmtId="0" fontId="35" fillId="12" borderId="0" xfId="0" applyFont="1" applyFill="1" applyAlignment="1">
      <alignment vertical="top"/>
    </xf>
    <xf numFmtId="0" fontId="34" fillId="12" borderId="0" xfId="0" applyFont="1" applyFill="1" applyAlignment="1">
      <alignment wrapText="1"/>
    </xf>
    <xf numFmtId="0" fontId="35" fillId="12" borderId="0" xfId="0" applyFont="1" applyFill="1" applyAlignment="1">
      <alignment wrapText="1"/>
    </xf>
    <xf numFmtId="0" fontId="35" fillId="12" borderId="0" xfId="0" applyFont="1" applyFill="1"/>
    <xf numFmtId="0" fontId="8" fillId="12" borderId="0" xfId="0" applyFont="1" applyFill="1" applyAlignment="1">
      <alignment horizontal="right" wrapText="1"/>
    </xf>
    <xf numFmtId="0" fontId="35" fillId="12" borderId="0" xfId="0" applyFont="1" applyFill="1" applyAlignment="1">
      <alignment horizontal="right" wrapText="1"/>
    </xf>
    <xf numFmtId="49" fontId="26" fillId="0" borderId="22" xfId="0" applyNumberFormat="1" applyFont="1" applyBorder="1" applyAlignment="1">
      <alignment horizontal="center" vertical="center"/>
    </xf>
    <xf numFmtId="49" fontId="27" fillId="0" borderId="22" xfId="0" applyNumberFormat="1" applyFont="1" applyBorder="1" applyAlignment="1">
      <alignment horizontal="center" vertical="center"/>
    </xf>
    <xf numFmtId="49" fontId="0" fillId="0" borderId="0" xfId="0" applyNumberFormat="1"/>
    <xf numFmtId="0" fontId="36" fillId="0" borderId="0" xfId="0" applyFont="1" applyAlignment="1">
      <alignment vertical="center"/>
    </xf>
    <xf numFmtId="49" fontId="37" fillId="0" borderId="0" xfId="0" applyNumberFormat="1" applyFont="1" applyAlignment="1">
      <alignment vertical="center"/>
    </xf>
    <xf numFmtId="0" fontId="35" fillId="12" borderId="0" xfId="21" applyFont="1" applyFill="1" applyAlignment="1">
      <alignment wrapText="1"/>
      <protection/>
    </xf>
    <xf numFmtId="0" fontId="4" fillId="3" borderId="29" xfId="0" applyFont="1" applyFill="1" applyBorder="1" applyAlignment="1">
      <alignment horizontal="center" vertical="center" wrapText="1"/>
    </xf>
    <xf numFmtId="0" fontId="0" fillId="7" borderId="30" xfId="0" applyFill="1" applyBorder="1" applyAlignment="1" applyProtection="1">
      <alignment vertical="center"/>
      <protection locked="0"/>
    </xf>
    <xf numFmtId="0" fontId="2" fillId="13" borderId="31" xfId="0" applyFont="1" applyFill="1" applyBorder="1" applyAlignment="1">
      <alignment horizontal="center" vertical="center"/>
    </xf>
    <xf numFmtId="0" fontId="2" fillId="13" borderId="32" xfId="0" applyFont="1" applyFill="1" applyBorder="1" applyAlignment="1">
      <alignment horizontal="center" vertical="center"/>
    </xf>
    <xf numFmtId="0" fontId="2" fillId="13" borderId="33" xfId="0" applyFont="1" applyFill="1" applyBorder="1" applyAlignment="1">
      <alignment horizontal="center" vertical="center"/>
    </xf>
    <xf numFmtId="0" fontId="0" fillId="14" borderId="0" xfId="0" applyFill="1" applyAlignment="1">
      <alignment horizontal="center" vertical="center"/>
    </xf>
    <xf numFmtId="0" fontId="0" fillId="14" borderId="0" xfId="0" applyFill="1" applyAlignment="1">
      <alignment vertical="center"/>
    </xf>
    <xf numFmtId="0" fontId="0" fillId="14" borderId="0" xfId="0" applyFill="1" applyAlignment="1">
      <alignment horizontal="left" vertical="center" indent="2"/>
    </xf>
    <xf numFmtId="0" fontId="10" fillId="14" borderId="0" xfId="0" applyFont="1" applyFill="1" applyAlignment="1">
      <alignment horizontal="center" vertical="center"/>
    </xf>
    <xf numFmtId="0" fontId="42" fillId="14" borderId="0" xfId="0" applyFont="1" applyFill="1" applyAlignment="1">
      <alignment horizontal="center" vertical="center" wrapText="1"/>
    </xf>
    <xf numFmtId="3" fontId="5" fillId="3" borderId="10" xfId="0" applyNumberFormat="1" applyFont="1" applyFill="1" applyBorder="1" applyAlignment="1">
      <alignment horizontal="center" vertical="center"/>
    </xf>
    <xf numFmtId="0" fontId="5" fillId="3" borderId="3" xfId="0" applyFont="1" applyFill="1" applyBorder="1" applyAlignment="1">
      <alignment horizontal="center" vertical="center"/>
    </xf>
    <xf numFmtId="0" fontId="5" fillId="3" borderId="25" xfId="0" applyFont="1" applyFill="1" applyBorder="1" applyAlignment="1">
      <alignment horizontal="center" vertical="center"/>
    </xf>
    <xf numFmtId="0" fontId="5" fillId="3" borderId="24" xfId="0" applyFont="1" applyFill="1" applyBorder="1" applyAlignment="1">
      <alignment horizontal="center" vertical="center"/>
    </xf>
    <xf numFmtId="0" fontId="0" fillId="2" borderId="0" xfId="0" applyFill="1" applyAlignment="1">
      <alignment vertical="center"/>
    </xf>
    <xf numFmtId="3" fontId="5" fillId="3" borderId="24" xfId="0" applyNumberFormat="1" applyFont="1" applyFill="1" applyBorder="1" applyAlignment="1">
      <alignment horizontal="center" vertical="center"/>
    </xf>
    <xf numFmtId="3" fontId="5" fillId="4" borderId="27" xfId="0" applyNumberFormat="1" applyFont="1" applyFill="1" applyBorder="1" applyAlignment="1">
      <alignment horizontal="center" vertical="center" wrapText="1"/>
    </xf>
    <xf numFmtId="3" fontId="5" fillId="4" borderId="3" xfId="0" applyNumberFormat="1" applyFont="1" applyFill="1" applyBorder="1" applyAlignment="1">
      <alignment horizontal="center" vertical="center"/>
    </xf>
    <xf numFmtId="3" fontId="5" fillId="4" borderId="27" xfId="0" applyNumberFormat="1" applyFont="1" applyFill="1" applyBorder="1" applyAlignment="1">
      <alignment horizontal="center" vertical="center" wrapText="1"/>
    </xf>
    <xf numFmtId="3" fontId="5" fillId="3" borderId="27" xfId="0" applyNumberFormat="1" applyFont="1" applyFill="1" applyBorder="1" applyAlignment="1">
      <alignment horizontal="center" vertical="center" wrapText="1"/>
    </xf>
    <xf numFmtId="3" fontId="5" fillId="3" borderId="3" xfId="0" applyNumberFormat="1" applyFont="1" applyFill="1" applyBorder="1" applyAlignment="1">
      <alignment horizontal="center" vertical="center"/>
    </xf>
    <xf numFmtId="3" fontId="0" fillId="0" borderId="34" xfId="0" applyNumberFormat="1" applyBorder="1" applyAlignment="1">
      <alignment horizontal="right" vertical="center" indent="1"/>
    </xf>
    <xf numFmtId="3" fontId="5" fillId="3" borderId="27" xfId="0" applyNumberFormat="1" applyFont="1" applyFill="1" applyBorder="1" applyAlignment="1">
      <alignment horizontal="center" vertical="center" wrapText="1"/>
    </xf>
    <xf numFmtId="3" fontId="0" fillId="0" borderId="2" xfId="0" applyNumberFormat="1" applyBorder="1" applyAlignment="1">
      <alignment horizontal="right" vertical="center" indent="1"/>
    </xf>
    <xf numFmtId="1" fontId="0" fillId="2" borderId="35" xfId="0" applyNumberFormat="1" applyFill="1" applyBorder="1" applyAlignment="1">
      <alignment horizontal="center" vertical="center"/>
    </xf>
    <xf numFmtId="3" fontId="0" fillId="0" borderId="17" xfId="0" applyNumberFormat="1" applyBorder="1" applyAlignment="1">
      <alignment horizontal="right" vertical="center" indent="1"/>
    </xf>
    <xf numFmtId="0" fontId="0" fillId="2" borderId="0" xfId="0" applyFill="1" applyAlignment="1">
      <alignment horizontal="center" vertical="center"/>
    </xf>
    <xf numFmtId="0" fontId="5" fillId="2" borderId="0" xfId="0" applyFont="1" applyFill="1" applyAlignment="1">
      <alignment horizontal="center" vertical="center"/>
    </xf>
    <xf numFmtId="0" fontId="5" fillId="0" borderId="0" xfId="0" applyFont="1" applyAlignment="1">
      <alignment horizontal="center" vertical="center"/>
    </xf>
    <xf numFmtId="0" fontId="2" fillId="0" borderId="0" xfId="0" applyFont="1"/>
    <xf numFmtId="4" fontId="0" fillId="0" borderId="0" xfId="0" applyNumberFormat="1"/>
    <xf numFmtId="0" fontId="0" fillId="0" borderId="36" xfId="0" applyBorder="1"/>
    <xf numFmtId="0" fontId="0" fillId="0" borderId="37" xfId="0" applyBorder="1"/>
    <xf numFmtId="0" fontId="0" fillId="0" borderId="38" xfId="0" applyBorder="1"/>
    <xf numFmtId="0" fontId="0" fillId="15" borderId="0" xfId="0" applyFill="1" applyAlignment="1">
      <alignment horizontal="right" vertical="center"/>
    </xf>
    <xf numFmtId="0" fontId="45" fillId="11" borderId="39" xfId="0" applyFont="1" applyFill="1" applyBorder="1" applyAlignment="1">
      <alignment horizontal="center" vertical="center"/>
    </xf>
    <xf numFmtId="0" fontId="45" fillId="11" borderId="40" xfId="0" applyFont="1" applyFill="1" applyBorder="1" applyAlignment="1">
      <alignment horizontal="center" vertical="center"/>
    </xf>
    <xf numFmtId="0" fontId="45" fillId="11" borderId="41" xfId="0" applyFont="1" applyFill="1" applyBorder="1" applyAlignment="1">
      <alignment horizontal="center" vertical="center"/>
    </xf>
    <xf numFmtId="0" fontId="2" fillId="13" borderId="42" xfId="0" applyFont="1" applyFill="1" applyBorder="1" applyAlignment="1">
      <alignment horizontal="center" vertical="center"/>
    </xf>
    <xf numFmtId="0" fontId="2" fillId="13" borderId="23" xfId="0" applyFont="1" applyFill="1" applyBorder="1" applyAlignment="1">
      <alignment horizontal="center" vertical="center"/>
    </xf>
    <xf numFmtId="0" fontId="2" fillId="13" borderId="43" xfId="0" applyFont="1" applyFill="1" applyBorder="1" applyAlignment="1">
      <alignment horizontal="center" vertical="center"/>
    </xf>
    <xf numFmtId="0" fontId="2" fillId="13" borderId="10" xfId="0" applyFont="1" applyFill="1" applyBorder="1" applyAlignment="1">
      <alignment horizontal="center" vertical="center"/>
    </xf>
    <xf numFmtId="0" fontId="2" fillId="13" borderId="44" xfId="0" applyFont="1" applyFill="1" applyBorder="1" applyAlignment="1">
      <alignment horizontal="center" vertical="center"/>
    </xf>
    <xf numFmtId="0" fontId="0" fillId="16" borderId="0" xfId="0" applyFill="1"/>
    <xf numFmtId="0" fontId="2" fillId="16" borderId="0" xfId="0" applyFont="1" applyFill="1"/>
    <xf numFmtId="0" fontId="0" fillId="0" borderId="0" xfId="0" applyAlignment="1">
      <alignment horizontal="center"/>
    </xf>
    <xf numFmtId="0" fontId="2" fillId="11" borderId="0" xfId="0" applyFont="1" applyFill="1"/>
    <xf numFmtId="0" fontId="0" fillId="11" borderId="0" xfId="0" applyFill="1" applyAlignment="1">
      <alignment horizontal="center"/>
    </xf>
    <xf numFmtId="49" fontId="0" fillId="11" borderId="0" xfId="0" applyNumberFormat="1" applyFill="1"/>
    <xf numFmtId="0" fontId="0" fillId="0" borderId="45" xfId="0" applyBorder="1"/>
    <xf numFmtId="1" fontId="0" fillId="0" borderId="46" xfId="21" applyNumberFormat="1" applyBorder="1" applyAlignment="1">
      <alignment horizontal="left"/>
      <protection/>
    </xf>
    <xf numFmtId="49" fontId="0" fillId="0" borderId="0" xfId="21" applyNumberFormat="1" applyAlignment="1">
      <alignment horizontal="center"/>
      <protection/>
    </xf>
    <xf numFmtId="0" fontId="0" fillId="0" borderId="47" xfId="21" applyBorder="1" applyAlignment="1">
      <alignment horizontal="left"/>
      <protection/>
    </xf>
    <xf numFmtId="1" fontId="0" fillId="0" borderId="47" xfId="21" applyNumberFormat="1" applyBorder="1" applyAlignment="1">
      <alignment horizontal="left"/>
      <protection/>
    </xf>
    <xf numFmtId="1" fontId="0" fillId="0" borderId="47" xfId="21" applyNumberFormat="1" applyBorder="1" applyAlignment="1">
      <alignment horizontal="left" vertical="top" wrapText="1"/>
      <protection/>
    </xf>
    <xf numFmtId="49" fontId="0" fillId="0" borderId="0" xfId="21" applyNumberFormat="1" applyAlignment="1">
      <alignment horizontal="center" vertical="top"/>
      <protection/>
    </xf>
    <xf numFmtId="1" fontId="47" fillId="0" borderId="47" xfId="0" applyNumberFormat="1" applyFont="1" applyBorder="1" applyAlignment="1">
      <alignment horizontal="left"/>
    </xf>
    <xf numFmtId="49" fontId="47" fillId="0" borderId="0" xfId="0" applyNumberFormat="1" applyFont="1" applyAlignment="1">
      <alignment horizontal="center"/>
    </xf>
    <xf numFmtId="1" fontId="0" fillId="0" borderId="48" xfId="21" applyNumberFormat="1" applyBorder="1" applyAlignment="1">
      <alignment horizontal="left"/>
      <protection/>
    </xf>
    <xf numFmtId="0" fontId="5" fillId="3" borderId="0" xfId="0" applyFont="1" applyFill="1"/>
    <xf numFmtId="0" fontId="2" fillId="3" borderId="0" xfId="0" applyFont="1" applyFill="1" applyAlignment="1">
      <alignment horizontal="center" vertical="center"/>
    </xf>
    <xf numFmtId="0" fontId="0" fillId="3" borderId="29" xfId="0" applyFill="1" applyBorder="1"/>
    <xf numFmtId="0" fontId="0" fillId="3" borderId="0" xfId="0" applyFill="1" applyAlignment="1">
      <alignment horizontal="center"/>
    </xf>
    <xf numFmtId="0" fontId="0" fillId="2" borderId="3" xfId="0" applyFill="1" applyBorder="1" applyAlignment="1" applyProtection="1">
      <alignment horizontal="center" vertical="center"/>
      <protection locked="0"/>
    </xf>
    <xf numFmtId="49" fontId="0" fillId="2" borderId="3" xfId="0" applyNumberFormat="1" applyFill="1" applyBorder="1" applyAlignment="1" applyProtection="1">
      <alignment horizontal="center" vertical="center"/>
      <protection locked="0"/>
    </xf>
    <xf numFmtId="0" fontId="2" fillId="3" borderId="29" xfId="0" applyFont="1" applyFill="1" applyBorder="1" applyAlignment="1">
      <alignment horizontal="center"/>
    </xf>
    <xf numFmtId="0" fontId="2" fillId="3" borderId="0" xfId="0" applyFont="1" applyFill="1" applyAlignment="1">
      <alignment horizontal="center"/>
    </xf>
    <xf numFmtId="0" fontId="0" fillId="3" borderId="49" xfId="0" applyFill="1" applyBorder="1" applyAlignment="1">
      <alignment horizontal="center"/>
    </xf>
    <xf numFmtId="0" fontId="5" fillId="3" borderId="0" xfId="0" applyFont="1" applyFill="1" applyAlignment="1">
      <alignment horizontal="left"/>
    </xf>
    <xf numFmtId="0" fontId="4" fillId="3" borderId="49" xfId="0" applyFont="1" applyFill="1" applyBorder="1" applyAlignment="1">
      <alignment horizontal="center" vertical="center" wrapText="1"/>
    </xf>
    <xf numFmtId="0" fontId="0" fillId="3" borderId="49" xfId="0" applyFill="1" applyBorder="1"/>
    <xf numFmtId="0" fontId="2" fillId="11" borderId="14" xfId="0" applyFont="1" applyFill="1" applyBorder="1" applyAlignment="1">
      <alignment horizontal="center" vertical="center"/>
    </xf>
    <xf numFmtId="0" fontId="2" fillId="11" borderId="24" xfId="0" applyFont="1" applyFill="1" applyBorder="1" applyAlignment="1">
      <alignment horizontal="center" vertical="center"/>
    </xf>
    <xf numFmtId="0" fontId="2" fillId="11" borderId="15" xfId="0" applyFont="1" applyFill="1" applyBorder="1" applyAlignment="1">
      <alignment horizontal="center" vertical="center"/>
    </xf>
    <xf numFmtId="0" fontId="2" fillId="11" borderId="31" xfId="0" applyFont="1" applyFill="1" applyBorder="1" applyAlignment="1">
      <alignment horizontal="center" vertical="center"/>
    </xf>
    <xf numFmtId="0" fontId="2" fillId="11" borderId="32" xfId="0" applyFont="1" applyFill="1" applyBorder="1" applyAlignment="1">
      <alignment horizontal="center" vertical="center"/>
    </xf>
    <xf numFmtId="0" fontId="2" fillId="11" borderId="33" xfId="0" applyFont="1" applyFill="1" applyBorder="1" applyAlignment="1">
      <alignment horizontal="center" vertical="center"/>
    </xf>
    <xf numFmtId="0" fontId="2" fillId="11" borderId="24" xfId="0" applyFont="1" applyFill="1" applyBorder="1" applyAlignment="1">
      <alignment horizontal="center" vertical="center" wrapText="1"/>
    </xf>
    <xf numFmtId="0" fontId="2" fillId="11" borderId="11" xfId="0" applyFont="1" applyFill="1" applyBorder="1" applyAlignment="1">
      <alignment horizontal="center" vertical="center"/>
    </xf>
    <xf numFmtId="0" fontId="2" fillId="11" borderId="15" xfId="0" applyFont="1" applyFill="1" applyBorder="1" applyAlignment="1">
      <alignment horizontal="center" vertical="center" wrapText="1"/>
    </xf>
    <xf numFmtId="0" fontId="0" fillId="11" borderId="50" xfId="0" applyFill="1" applyBorder="1" applyAlignment="1">
      <alignment horizontal="center" vertical="center"/>
    </xf>
    <xf numFmtId="4" fontId="0" fillId="11" borderId="51" xfId="0" applyNumberFormat="1" applyFill="1" applyBorder="1" applyAlignment="1" applyProtection="1">
      <alignment horizontal="right" vertical="center" indent="1"/>
      <protection locked="0"/>
    </xf>
    <xf numFmtId="4" fontId="0" fillId="11" borderId="52" xfId="0" applyNumberFormat="1" applyFill="1" applyBorder="1" applyAlignment="1" applyProtection="1">
      <alignment horizontal="right" vertical="center" indent="1"/>
      <protection locked="0"/>
    </xf>
    <xf numFmtId="0" fontId="0" fillId="17" borderId="0" xfId="0" applyFill="1"/>
    <xf numFmtId="0" fontId="0" fillId="3" borderId="0" xfId="0" applyFill="1" applyAlignment="1">
      <alignment horizontal="center" vertical="center"/>
    </xf>
    <xf numFmtId="0" fontId="5" fillId="2" borderId="16" xfId="0" applyFont="1" applyFill="1" applyBorder="1" applyAlignment="1">
      <alignment horizontal="center" vertical="center"/>
    </xf>
    <xf numFmtId="0" fontId="2" fillId="2" borderId="3" xfId="0" applyFont="1" applyFill="1" applyBorder="1" applyAlignment="1" applyProtection="1">
      <alignment horizontal="center" vertical="center"/>
      <protection locked="0"/>
    </xf>
    <xf numFmtId="0" fontId="5" fillId="2" borderId="3" xfId="0" applyFont="1" applyFill="1" applyBorder="1" applyAlignment="1">
      <alignment horizontal="center" vertical="center"/>
    </xf>
    <xf numFmtId="0" fontId="0" fillId="3" borderId="0" xfId="0" applyFill="1" applyAlignment="1">
      <alignment vertical="center"/>
    </xf>
    <xf numFmtId="0" fontId="0" fillId="3" borderId="0" xfId="0" applyFill="1" applyAlignment="1">
      <alignment horizontal="left" vertical="center"/>
    </xf>
    <xf numFmtId="0" fontId="0" fillId="3" borderId="0" xfId="0" applyFont="1" applyFill="1" applyAlignment="1">
      <alignment horizontal="left" vertical="center"/>
    </xf>
    <xf numFmtId="0" fontId="5" fillId="3" borderId="0" xfId="0" applyFont="1" applyFill="1" applyAlignment="1">
      <alignment horizontal="right" vertical="center"/>
    </xf>
    <xf numFmtId="0" fontId="0" fillId="18" borderId="0" xfId="0" applyFill="1" applyAlignment="1">
      <alignment vertical="center"/>
    </xf>
    <xf numFmtId="0" fontId="0" fillId="18" borderId="0" xfId="0" applyFill="1" applyAlignment="1">
      <alignment horizontal="center" vertical="center"/>
    </xf>
    <xf numFmtId="14" fontId="45" fillId="11" borderId="39" xfId="0" applyNumberFormat="1" applyFont="1" applyFill="1" applyBorder="1" applyAlignment="1" applyProtection="1">
      <alignment horizontal="center" vertical="center"/>
      <protection locked="0"/>
    </xf>
    <xf numFmtId="4" fontId="45" fillId="11" borderId="39" xfId="0" applyNumberFormat="1" applyFont="1" applyFill="1" applyBorder="1" applyAlignment="1" applyProtection="1">
      <alignment horizontal="center" vertical="center"/>
      <protection locked="0"/>
    </xf>
    <xf numFmtId="49" fontId="45" fillId="11" borderId="39" xfId="0" applyNumberFormat="1" applyFont="1" applyFill="1" applyBorder="1" applyAlignment="1" applyProtection="1">
      <alignment horizontal="center" vertical="center"/>
      <protection locked="0"/>
    </xf>
    <xf numFmtId="49" fontId="46" fillId="11" borderId="53" xfId="0" applyNumberFormat="1" applyFont="1" applyFill="1" applyBorder="1" applyAlignment="1" applyProtection="1">
      <alignment horizontal="center" vertical="center"/>
      <protection locked="0"/>
    </xf>
    <xf numFmtId="14" fontId="45" fillId="11" borderId="40" xfId="0" applyNumberFormat="1" applyFont="1" applyFill="1" applyBorder="1" applyAlignment="1" applyProtection="1">
      <alignment horizontal="center" vertical="center"/>
      <protection locked="0"/>
    </xf>
    <xf numFmtId="4" fontId="45" fillId="11" borderId="40" xfId="0" applyNumberFormat="1" applyFont="1" applyFill="1" applyBorder="1" applyAlignment="1" applyProtection="1">
      <alignment horizontal="center" vertical="center"/>
      <protection locked="0"/>
    </xf>
    <xf numFmtId="49" fontId="45" fillId="11" borderId="40" xfId="0" applyNumberFormat="1" applyFont="1" applyFill="1" applyBorder="1" applyAlignment="1" applyProtection="1">
      <alignment horizontal="center" vertical="center"/>
      <protection locked="0"/>
    </xf>
    <xf numFmtId="49" fontId="46" fillId="11" borderId="54" xfId="0" applyNumberFormat="1" applyFont="1" applyFill="1" applyBorder="1" applyAlignment="1" applyProtection="1">
      <alignment horizontal="center" vertical="center"/>
      <protection locked="0"/>
    </xf>
    <xf numFmtId="14" fontId="45" fillId="11" borderId="41" xfId="0" applyNumberFormat="1" applyFont="1" applyFill="1" applyBorder="1" applyAlignment="1" applyProtection="1">
      <alignment horizontal="center" vertical="center"/>
      <protection locked="0"/>
    </xf>
    <xf numFmtId="4" fontId="45" fillId="11" borderId="41" xfId="0" applyNumberFormat="1" applyFont="1" applyFill="1" applyBorder="1" applyAlignment="1" applyProtection="1">
      <alignment horizontal="center" vertical="center"/>
      <protection locked="0"/>
    </xf>
    <xf numFmtId="49" fontId="45" fillId="11" borderId="41" xfId="0" applyNumberFormat="1" applyFont="1" applyFill="1" applyBorder="1" applyAlignment="1" applyProtection="1">
      <alignment horizontal="center" vertical="center"/>
      <protection locked="0"/>
    </xf>
    <xf numFmtId="49" fontId="46" fillId="11" borderId="55" xfId="0" applyNumberFormat="1" applyFont="1" applyFill="1" applyBorder="1" applyAlignment="1" applyProtection="1">
      <alignment horizontal="center" vertical="center"/>
      <protection locked="0"/>
    </xf>
    <xf numFmtId="49" fontId="45" fillId="11" borderId="53" xfId="0" applyNumberFormat="1" applyFont="1" applyFill="1" applyBorder="1" applyAlignment="1" applyProtection="1">
      <alignment horizontal="center" vertical="center"/>
      <protection locked="0"/>
    </xf>
    <xf numFmtId="49" fontId="45" fillId="11" borderId="54" xfId="0" applyNumberFormat="1" applyFont="1" applyFill="1" applyBorder="1" applyAlignment="1" applyProtection="1">
      <alignment horizontal="center" vertical="center"/>
      <protection locked="0"/>
    </xf>
    <xf numFmtId="49" fontId="45" fillId="11" borderId="55" xfId="0" applyNumberFormat="1" applyFont="1" applyFill="1" applyBorder="1" applyAlignment="1" applyProtection="1">
      <alignment horizontal="center" vertical="center"/>
      <protection locked="0"/>
    </xf>
    <xf numFmtId="4" fontId="45" fillId="11" borderId="53" xfId="0" applyNumberFormat="1" applyFont="1" applyFill="1" applyBorder="1" applyAlignment="1" applyProtection="1">
      <alignment horizontal="center" vertical="center"/>
      <protection locked="0"/>
    </xf>
    <xf numFmtId="4" fontId="45" fillId="11" borderId="54" xfId="0" applyNumberFormat="1" applyFont="1" applyFill="1" applyBorder="1" applyAlignment="1" applyProtection="1">
      <alignment horizontal="center" vertical="center"/>
      <protection locked="0"/>
    </xf>
    <xf numFmtId="0" fontId="45" fillId="11" borderId="40" xfId="0" applyFont="1" applyFill="1" applyBorder="1" applyAlignment="1" applyProtection="1">
      <alignment horizontal="center" vertical="center"/>
      <protection locked="0"/>
    </xf>
    <xf numFmtId="0" fontId="45" fillId="11" borderId="54" xfId="0" applyFont="1" applyFill="1" applyBorder="1" applyAlignment="1" applyProtection="1">
      <alignment horizontal="center" vertical="center"/>
      <protection locked="0"/>
    </xf>
    <xf numFmtId="0" fontId="45" fillId="11" borderId="41" xfId="0" applyFont="1" applyFill="1" applyBorder="1" applyAlignment="1" applyProtection="1">
      <alignment horizontal="center" vertical="center"/>
      <protection locked="0"/>
    </xf>
    <xf numFmtId="0" fontId="45" fillId="11" borderId="55" xfId="0" applyFont="1" applyFill="1" applyBorder="1" applyAlignment="1" applyProtection="1">
      <alignment horizontal="center" vertical="center"/>
      <protection locked="0"/>
    </xf>
    <xf numFmtId="4" fontId="45" fillId="11" borderId="55" xfId="0" applyNumberFormat="1" applyFont="1" applyFill="1" applyBorder="1" applyAlignment="1" applyProtection="1">
      <alignment horizontal="center" vertical="center"/>
      <protection locked="0"/>
    </xf>
    <xf numFmtId="0" fontId="45" fillId="11" borderId="53" xfId="0" applyFont="1" applyFill="1" applyBorder="1" applyAlignment="1" applyProtection="1">
      <alignment horizontal="center" vertical="center"/>
      <protection locked="0"/>
    </xf>
    <xf numFmtId="0" fontId="2" fillId="11" borderId="56" xfId="0" applyFont="1" applyFill="1" applyBorder="1" applyAlignment="1">
      <alignment horizontal="center" vertical="center"/>
    </xf>
    <xf numFmtId="0" fontId="2" fillId="11" borderId="57" xfId="0" applyFont="1" applyFill="1" applyBorder="1" applyAlignment="1">
      <alignment horizontal="center" vertical="center"/>
    </xf>
    <xf numFmtId="0" fontId="20" fillId="11" borderId="16" xfId="0" applyFont="1" applyFill="1" applyBorder="1" applyAlignment="1">
      <alignment horizontal="center" vertical="center"/>
    </xf>
    <xf numFmtId="4" fontId="0" fillId="11" borderId="17" xfId="0" applyNumberFormat="1" applyFill="1" applyBorder="1" applyAlignment="1">
      <alignment horizontal="right" vertical="center" indent="1"/>
    </xf>
    <xf numFmtId="0" fontId="5" fillId="11" borderId="18" xfId="0" applyFont="1" applyFill="1" applyBorder="1" applyAlignment="1">
      <alignment horizontal="center" vertical="center"/>
    </xf>
    <xf numFmtId="4" fontId="0" fillId="11" borderId="19" xfId="0" applyNumberFormat="1" applyFill="1" applyBorder="1" applyAlignment="1">
      <alignment horizontal="right" vertical="center" indent="1"/>
    </xf>
    <xf numFmtId="0" fontId="0" fillId="2" borderId="0" xfId="0" applyFill="1" applyAlignment="1">
      <alignment vertical="top" wrapText="1"/>
    </xf>
    <xf numFmtId="49" fontId="0" fillId="11" borderId="3" xfId="0" applyNumberFormat="1" applyFill="1" applyBorder="1" applyAlignment="1" applyProtection="1">
      <alignment horizontal="center" vertical="center"/>
      <protection locked="0"/>
    </xf>
    <xf numFmtId="0" fontId="9" fillId="11" borderId="15" xfId="0" applyFont="1" applyFill="1" applyBorder="1" applyAlignment="1">
      <alignment horizontal="center" vertical="center" wrapText="1"/>
    </xf>
    <xf numFmtId="3" fontId="20" fillId="4" borderId="27" xfId="0" applyNumberFormat="1" applyFont="1" applyFill="1" applyBorder="1" applyAlignment="1">
      <alignment horizontal="center" vertical="center" wrapText="1"/>
    </xf>
    <xf numFmtId="3" fontId="20" fillId="3" borderId="27" xfId="0" applyNumberFormat="1" applyFont="1" applyFill="1" applyBorder="1" applyAlignment="1">
      <alignment horizontal="center" vertical="center" wrapText="1"/>
    </xf>
    <xf numFmtId="3" fontId="20" fillId="3" borderId="23" xfId="0" applyNumberFormat="1" applyFont="1" applyFill="1" applyBorder="1" applyAlignment="1">
      <alignment horizontal="center" vertical="center" wrapText="1"/>
    </xf>
    <xf numFmtId="0" fontId="35" fillId="12" borderId="0" xfId="23" applyFont="1" applyFill="1" applyAlignment="1">
      <alignment wrapText="1"/>
      <protection/>
    </xf>
    <xf numFmtId="0" fontId="33" fillId="12" borderId="0" xfId="20" applyFont="1" applyFill="1" applyAlignment="1" applyProtection="1">
      <alignment/>
      <protection/>
    </xf>
    <xf numFmtId="0" fontId="7" fillId="3" borderId="0" xfId="0" applyFont="1" applyFill="1" applyAlignment="1">
      <alignment horizontal="center" wrapText="1"/>
    </xf>
    <xf numFmtId="0" fontId="48" fillId="3" borderId="0" xfId="0" applyFont="1" applyFill="1" applyAlignment="1">
      <alignment horizontal="left" vertical="center" wrapText="1"/>
    </xf>
    <xf numFmtId="0" fontId="31" fillId="3" borderId="0" xfId="0" applyFont="1" applyFill="1" applyAlignment="1">
      <alignment horizontal="left" wrapText="1"/>
    </xf>
    <xf numFmtId="0" fontId="32" fillId="3" borderId="0" xfId="0" applyFont="1" applyFill="1" applyAlignment="1">
      <alignment horizontal="left" wrapText="1"/>
    </xf>
    <xf numFmtId="0" fontId="0" fillId="2" borderId="0" xfId="0" applyFill="1" applyAlignment="1">
      <alignment vertical="top" wrapText="1"/>
    </xf>
    <xf numFmtId="0" fontId="8" fillId="3" borderId="0" xfId="22" applyFont="1" applyFill="1" applyAlignment="1">
      <alignment horizontal="center" wrapText="1"/>
      <protection/>
    </xf>
    <xf numFmtId="0" fontId="33" fillId="3" borderId="0" xfId="20" applyFont="1" applyFill="1" applyAlignment="1" applyProtection="1">
      <alignment horizontal="center" wrapText="1"/>
      <protection/>
    </xf>
    <xf numFmtId="0" fontId="8" fillId="3" borderId="0" xfId="0" applyFont="1" applyFill="1" applyAlignment="1">
      <alignment horizontal="center" wrapText="1"/>
    </xf>
    <xf numFmtId="0" fontId="0" fillId="0" borderId="0" xfId="0"/>
    <xf numFmtId="0" fontId="3" fillId="3" borderId="0" xfId="20" applyFill="1" applyAlignment="1" applyProtection="1">
      <alignment horizontal="center" wrapText="1"/>
      <protection/>
    </xf>
    <xf numFmtId="0" fontId="34" fillId="3" borderId="0" xfId="0" applyFont="1" applyFill="1" applyAlignment="1">
      <alignment horizontal="center" wrapText="1"/>
    </xf>
    <xf numFmtId="0" fontId="8" fillId="3" borderId="0" xfId="0" applyFont="1" applyFill="1" applyAlignment="1">
      <alignment horizontal="left" vertical="center" wrapText="1"/>
    </xf>
    <xf numFmtId="0" fontId="53" fillId="3" borderId="0" xfId="0" applyFont="1" applyFill="1" applyAlignment="1">
      <alignment horizontal="left" vertical="center" wrapText="1"/>
    </xf>
    <xf numFmtId="0" fontId="14" fillId="3" borderId="0" xfId="0" applyFont="1" applyFill="1" applyAlignment="1">
      <alignment horizontal="left" vertical="center" wrapText="1"/>
    </xf>
    <xf numFmtId="0" fontId="0" fillId="0" borderId="0" xfId="0" applyAlignment="1">
      <alignment horizontal="left" vertical="center" wrapText="1"/>
    </xf>
    <xf numFmtId="0" fontId="14" fillId="0" borderId="0" xfId="0" applyFont="1" applyAlignment="1">
      <alignment horizontal="left" vertical="center" wrapText="1"/>
    </xf>
    <xf numFmtId="0" fontId="0" fillId="0" borderId="0" xfId="0" applyAlignment="1">
      <alignment wrapText="1"/>
    </xf>
    <xf numFmtId="0" fontId="28" fillId="2" borderId="0" xfId="0" applyFont="1" applyFill="1" applyAlignment="1">
      <alignment vertical="center"/>
    </xf>
    <xf numFmtId="0" fontId="30" fillId="3" borderId="0" xfId="0" applyFont="1" applyFill="1" applyAlignment="1">
      <alignment horizontal="center" vertical="center" wrapText="1"/>
    </xf>
    <xf numFmtId="0" fontId="48" fillId="3" borderId="0" xfId="0" applyFont="1" applyFill="1" applyAlignment="1">
      <alignment horizontal="center"/>
    </xf>
    <xf numFmtId="0" fontId="32" fillId="12" borderId="0" xfId="0" applyFont="1" applyFill="1"/>
    <xf numFmtId="0" fontId="0" fillId="19" borderId="0" xfId="0" applyFill="1"/>
    <xf numFmtId="0" fontId="19" fillId="5" borderId="0" xfId="0" applyFont="1" applyFill="1" applyAlignment="1">
      <alignment horizontal="center" vertical="center"/>
    </xf>
    <xf numFmtId="0" fontId="12" fillId="5" borderId="0" xfId="0" applyFont="1" applyFill="1" applyAlignment="1">
      <alignment horizontal="center" vertical="center"/>
    </xf>
    <xf numFmtId="0" fontId="0" fillId="0" borderId="0" xfId="0" applyAlignment="1">
      <alignment horizontal="center" vertical="center"/>
    </xf>
    <xf numFmtId="0" fontId="0" fillId="8" borderId="58" xfId="0" applyFill="1" applyBorder="1" applyAlignment="1" applyProtection="1">
      <alignment vertical="top"/>
      <protection locked="0"/>
    </xf>
    <xf numFmtId="0" fontId="0" fillId="8" borderId="6" xfId="0" applyFill="1" applyBorder="1" applyAlignment="1" applyProtection="1">
      <alignment vertical="top"/>
      <protection locked="0"/>
    </xf>
    <xf numFmtId="0" fontId="16" fillId="5" borderId="5" xfId="0" applyFont="1" applyFill="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0" fillId="9" borderId="5" xfId="0" applyFill="1" applyBorder="1" applyAlignment="1" applyProtection="1">
      <alignment vertical="top"/>
      <protection locked="0"/>
    </xf>
    <xf numFmtId="0" fontId="18" fillId="5" borderId="0" xfId="0" applyFont="1" applyFill="1" applyAlignment="1">
      <alignment horizontal="center" vertical="center"/>
    </xf>
    <xf numFmtId="0" fontId="19" fillId="5" borderId="59" xfId="0" applyFont="1" applyFill="1" applyBorder="1" applyAlignment="1">
      <alignment vertical="center"/>
    </xf>
    <xf numFmtId="0" fontId="0" fillId="0" borderId="60" xfId="0" applyBorder="1" applyAlignment="1">
      <alignment vertical="center"/>
    </xf>
    <xf numFmtId="0" fontId="5" fillId="3" borderId="29" xfId="0" applyFont="1" applyFill="1" applyBorder="1"/>
    <xf numFmtId="0" fontId="5" fillId="3" borderId="0" xfId="0" applyFont="1" applyFill="1" applyAlignment="1">
      <alignment horizontal="right"/>
    </xf>
    <xf numFmtId="0" fontId="0" fillId="0" borderId="49" xfId="0" applyBorder="1"/>
    <xf numFmtId="0" fontId="5" fillId="3" borderId="61" xfId="0" applyFont="1" applyFill="1" applyBorder="1" applyAlignment="1">
      <alignment horizontal="left"/>
    </xf>
    <xf numFmtId="0" fontId="0" fillId="0" borderId="62" xfId="0" applyBorder="1" applyAlignment="1">
      <alignment horizontal="left"/>
    </xf>
    <xf numFmtId="0" fontId="0" fillId="0" borderId="62" xfId="0" applyBorder="1"/>
    <xf numFmtId="0" fontId="0" fillId="0" borderId="57" xfId="0" applyBorder="1"/>
    <xf numFmtId="0" fontId="0" fillId="2" borderId="63" xfId="0" applyFont="1" applyFill="1" applyBorder="1" applyAlignment="1">
      <alignment horizontal="left" vertical="center"/>
    </xf>
    <xf numFmtId="0" fontId="0" fillId="2" borderId="64" xfId="0" applyFont="1" applyFill="1" applyBorder="1" applyAlignment="1">
      <alignment horizontal="left" vertical="center"/>
    </xf>
    <xf numFmtId="0" fontId="0" fillId="2" borderId="22" xfId="0" applyFont="1" applyFill="1" applyBorder="1" applyAlignment="1">
      <alignment horizontal="left" vertical="center"/>
    </xf>
    <xf numFmtId="0" fontId="0" fillId="3" borderId="0" xfId="0" applyFill="1"/>
    <xf numFmtId="0" fontId="5" fillId="3" borderId="0" xfId="0" applyFont="1" applyFill="1" applyAlignment="1">
      <alignment horizontal="center"/>
    </xf>
    <xf numFmtId="0" fontId="5" fillId="3" borderId="29" xfId="0" applyFont="1" applyFill="1" applyBorder="1" applyAlignment="1">
      <alignment horizontal="left"/>
    </xf>
    <xf numFmtId="0" fontId="0" fillId="3" borderId="0" xfId="0" applyFill="1" applyAlignment="1">
      <alignment horizontal="left"/>
    </xf>
    <xf numFmtId="0" fontId="5" fillId="3" borderId="29" xfId="0" applyFont="1" applyFill="1" applyBorder="1" applyAlignment="1">
      <alignment horizontal="center"/>
    </xf>
    <xf numFmtId="0" fontId="6" fillId="3" borderId="29" xfId="0" applyFont="1" applyFill="1" applyBorder="1" applyAlignment="1">
      <alignment horizontal="center" vertical="center"/>
    </xf>
    <xf numFmtId="0" fontId="6" fillId="3" borderId="0" xfId="0" applyFont="1" applyFill="1" applyAlignment="1">
      <alignment horizontal="center" vertical="center"/>
    </xf>
    <xf numFmtId="0" fontId="0" fillId="3" borderId="0" xfId="0" applyFill="1" applyAlignment="1">
      <alignment horizontal="center" vertical="center"/>
    </xf>
    <xf numFmtId="0" fontId="0" fillId="3" borderId="49" xfId="0" applyFill="1" applyBorder="1" applyAlignment="1">
      <alignment horizontal="center" vertical="center"/>
    </xf>
    <xf numFmtId="0" fontId="31" fillId="3" borderId="29" xfId="0" applyFont="1" applyFill="1" applyBorder="1" applyAlignment="1">
      <alignment horizontal="center" vertical="center" wrapText="1"/>
    </xf>
    <xf numFmtId="0" fontId="31" fillId="3" borderId="0" xfId="0" applyFont="1" applyFill="1" applyAlignment="1">
      <alignment horizontal="center" vertical="center" wrapText="1"/>
    </xf>
    <xf numFmtId="0" fontId="49" fillId="3" borderId="0" xfId="0" applyFont="1" applyFill="1" applyAlignment="1">
      <alignment horizontal="center" vertical="center" wrapText="1"/>
    </xf>
    <xf numFmtId="0" fontId="49" fillId="3" borderId="49" xfId="0" applyFont="1" applyFill="1" applyBorder="1" applyAlignment="1">
      <alignment horizontal="center" vertical="center" wrapText="1"/>
    </xf>
    <xf numFmtId="0" fontId="2" fillId="3" borderId="29" xfId="0" applyFont="1" applyFill="1" applyBorder="1" applyAlignment="1">
      <alignment horizontal="center" vertical="center"/>
    </xf>
    <xf numFmtId="0" fontId="2" fillId="3" borderId="0" xfId="0" applyFont="1" applyFill="1" applyAlignment="1">
      <alignment horizontal="center" vertical="center"/>
    </xf>
    <xf numFmtId="49" fontId="0" fillId="2" borderId="63" xfId="0" applyNumberFormat="1" applyFont="1" applyFill="1" applyBorder="1" applyAlignment="1">
      <alignment horizontal="left" vertical="center"/>
    </xf>
    <xf numFmtId="49" fontId="0" fillId="2" borderId="64" xfId="0" applyNumberFormat="1" applyFont="1" applyFill="1" applyBorder="1" applyAlignment="1">
      <alignment horizontal="left" vertical="center"/>
    </xf>
    <xf numFmtId="49" fontId="0" fillId="2" borderId="22" xfId="0" applyNumberFormat="1" applyFont="1" applyFill="1" applyBorder="1" applyAlignment="1">
      <alignment horizontal="left" vertical="center"/>
    </xf>
    <xf numFmtId="0" fontId="0" fillId="0" borderId="0" xfId="0" applyAlignment="1">
      <alignment horizontal="center"/>
    </xf>
    <xf numFmtId="0" fontId="5" fillId="3" borderId="29" xfId="0" applyFont="1" applyFill="1" applyBorder="1" applyAlignment="1">
      <alignment horizontal="left" wrapText="1"/>
    </xf>
    <xf numFmtId="0" fontId="0" fillId="3" borderId="0" xfId="0" applyFill="1" applyAlignment="1">
      <alignment horizontal="left" wrapText="1"/>
    </xf>
    <xf numFmtId="14" fontId="0" fillId="2" borderId="27" xfId="0" applyNumberFormat="1" applyFill="1" applyBorder="1" applyAlignment="1" applyProtection="1">
      <alignment horizontal="center" vertical="center"/>
      <protection locked="0"/>
    </xf>
    <xf numFmtId="0" fontId="0" fillId="2" borderId="64" xfId="0" applyFill="1" applyBorder="1" applyAlignment="1" applyProtection="1">
      <alignment vertical="center"/>
      <protection locked="0"/>
    </xf>
    <xf numFmtId="0" fontId="0" fillId="2" borderId="22" xfId="0" applyFill="1" applyBorder="1" applyAlignment="1" applyProtection="1">
      <alignment vertical="center"/>
      <protection locked="0"/>
    </xf>
    <xf numFmtId="0" fontId="2" fillId="3" borderId="29" xfId="0" applyFont="1" applyFill="1" applyBorder="1"/>
    <xf numFmtId="0" fontId="2" fillId="3" borderId="29" xfId="0" applyFont="1" applyFill="1" applyBorder="1" applyAlignment="1">
      <alignment horizontal="right" vertical="center"/>
    </xf>
    <xf numFmtId="0" fontId="2" fillId="3" borderId="0" xfId="0" applyFont="1" applyFill="1" applyAlignment="1">
      <alignment horizontal="right" vertical="center"/>
    </xf>
    <xf numFmtId="0" fontId="0" fillId="2" borderId="27" xfId="0" applyFill="1" applyBorder="1" applyAlignment="1">
      <alignment horizontal="center" vertical="center"/>
    </xf>
    <xf numFmtId="0" fontId="0" fillId="0" borderId="34" xfId="0" applyBorder="1" applyAlignment="1">
      <alignment horizontal="center" vertical="center"/>
    </xf>
    <xf numFmtId="0" fontId="0" fillId="0" borderId="0" xfId="0" applyAlignment="1">
      <alignment horizontal="right" vertical="center"/>
    </xf>
    <xf numFmtId="0" fontId="0" fillId="0" borderId="49" xfId="0" applyBorder="1" applyAlignment="1">
      <alignment horizontal="center" vertical="center"/>
    </xf>
    <xf numFmtId="49" fontId="0" fillId="2" borderId="63" xfId="0" applyNumberFormat="1" applyFont="1" applyFill="1" applyBorder="1" applyAlignment="1" applyProtection="1">
      <alignment horizontal="left" vertical="center"/>
      <protection locked="0"/>
    </xf>
    <xf numFmtId="0" fontId="0" fillId="2" borderId="64" xfId="0" applyFont="1" applyFill="1" applyBorder="1" applyAlignment="1" applyProtection="1">
      <alignment horizontal="left" vertical="center"/>
      <protection locked="0"/>
    </xf>
    <xf numFmtId="0" fontId="0" fillId="2" borderId="64" xfId="0" applyFont="1" applyFill="1" applyBorder="1" applyAlignment="1" applyProtection="1">
      <alignment vertical="center"/>
      <protection locked="0"/>
    </xf>
    <xf numFmtId="0" fontId="0" fillId="2" borderId="34" xfId="0" applyFont="1" applyFill="1" applyBorder="1" applyAlignment="1" applyProtection="1">
      <alignment vertical="center"/>
      <protection locked="0"/>
    </xf>
    <xf numFmtId="0" fontId="48" fillId="3" borderId="29" xfId="0" applyFont="1" applyFill="1" applyBorder="1" applyAlignment="1">
      <alignment horizontal="left" vertical="center"/>
    </xf>
    <xf numFmtId="0" fontId="0" fillId="0" borderId="0" xfId="0" applyAlignment="1">
      <alignment vertical="center"/>
    </xf>
    <xf numFmtId="0" fontId="0" fillId="0" borderId="49" xfId="0" applyBorder="1" applyAlignment="1">
      <alignment vertical="center"/>
    </xf>
    <xf numFmtId="0" fontId="0" fillId="2" borderId="63" xfId="0" applyFont="1" applyFill="1" applyBorder="1" applyAlignment="1" applyProtection="1">
      <alignment horizontal="left" vertical="center"/>
      <protection locked="0"/>
    </xf>
    <xf numFmtId="0" fontId="0" fillId="0" borderId="22" xfId="0" applyBorder="1" applyAlignment="1">
      <alignment horizontal="left" vertical="center"/>
    </xf>
    <xf numFmtId="0" fontId="0" fillId="2" borderId="27" xfId="0" applyFont="1" applyFill="1" applyBorder="1" applyAlignment="1" applyProtection="1">
      <alignment horizontal="left" vertical="center"/>
      <protection locked="0"/>
    </xf>
    <xf numFmtId="0" fontId="0" fillId="2" borderId="34" xfId="0" applyFont="1" applyFill="1" applyBorder="1" applyAlignment="1" applyProtection="1">
      <alignment horizontal="left" vertical="center"/>
      <protection locked="0"/>
    </xf>
    <xf numFmtId="0" fontId="0" fillId="0" borderId="29" xfId="0" applyBorder="1"/>
    <xf numFmtId="49" fontId="0" fillId="0" borderId="64" xfId="0" applyNumberFormat="1" applyBorder="1" applyAlignment="1" applyProtection="1">
      <alignment horizontal="left" vertical="center"/>
      <protection locked="0"/>
    </xf>
    <xf numFmtId="0" fontId="0" fillId="0" borderId="64" xfId="0" applyBorder="1" applyAlignment="1" applyProtection="1">
      <alignment horizontal="left" vertical="center"/>
      <protection locked="0"/>
    </xf>
    <xf numFmtId="0" fontId="0" fillId="0" borderId="22" xfId="0" applyBorder="1" applyAlignment="1" applyProtection="1">
      <alignment horizontal="left" vertical="center"/>
      <protection locked="0"/>
    </xf>
    <xf numFmtId="0" fontId="2" fillId="3" borderId="29" xfId="0" applyFont="1" applyFill="1" applyBorder="1"/>
    <xf numFmtId="0" fontId="0" fillId="3" borderId="0" xfId="0" applyFont="1" applyFill="1"/>
    <xf numFmtId="0" fontId="0" fillId="0" borderId="49" xfId="0" applyFont="1" applyBorder="1"/>
    <xf numFmtId="49" fontId="0" fillId="2" borderId="64" xfId="0" applyNumberFormat="1" applyFont="1" applyFill="1" applyBorder="1" applyAlignment="1" applyProtection="1">
      <alignment horizontal="left" vertical="center"/>
      <protection locked="0"/>
    </xf>
    <xf numFmtId="49" fontId="0" fillId="2" borderId="22" xfId="0" applyNumberFormat="1" applyFont="1" applyFill="1" applyBorder="1" applyAlignment="1" applyProtection="1">
      <alignment horizontal="left" vertical="center"/>
      <protection locked="0"/>
    </xf>
    <xf numFmtId="0" fontId="0" fillId="3" borderId="0" xfId="0" applyFill="1" applyAlignment="1">
      <alignment horizontal="left" vertical="center"/>
    </xf>
    <xf numFmtId="0" fontId="0" fillId="0" borderId="0" xfId="0" applyAlignment="1">
      <alignment horizontal="left" vertical="center"/>
    </xf>
    <xf numFmtId="49" fontId="0" fillId="2" borderId="27" xfId="0" applyNumberFormat="1" applyFont="1" applyFill="1" applyBorder="1" applyAlignment="1" applyProtection="1">
      <alignment horizontal="left" vertical="center"/>
      <protection locked="0"/>
    </xf>
    <xf numFmtId="49" fontId="0" fillId="2" borderId="27" xfId="0" applyNumberFormat="1" applyFill="1" applyBorder="1" applyAlignment="1" applyProtection="1">
      <alignment horizontal="left" vertical="center"/>
      <protection locked="0"/>
    </xf>
    <xf numFmtId="49" fontId="0" fillId="2" borderId="34" xfId="0" applyNumberFormat="1" applyFill="1" applyBorder="1" applyAlignment="1" applyProtection="1">
      <alignment horizontal="left" vertical="center"/>
      <protection locked="0"/>
    </xf>
    <xf numFmtId="0" fontId="5" fillId="3" borderId="0" xfId="0" applyFont="1" applyFill="1" applyAlignment="1">
      <alignment horizontal="left"/>
    </xf>
    <xf numFmtId="0" fontId="5" fillId="3" borderId="49" xfId="0" applyFont="1" applyFill="1" applyBorder="1" applyAlignment="1">
      <alignment horizontal="left"/>
    </xf>
    <xf numFmtId="49" fontId="0" fillId="0" borderId="22" xfId="0" applyNumberFormat="1" applyBorder="1" applyAlignment="1" applyProtection="1">
      <alignment horizontal="left" vertical="center"/>
      <protection locked="0"/>
    </xf>
    <xf numFmtId="49" fontId="0" fillId="0" borderId="27" xfId="0" applyNumberFormat="1" applyBorder="1" applyAlignment="1" applyProtection="1">
      <alignment horizontal="left" vertical="center"/>
      <protection locked="0"/>
    </xf>
    <xf numFmtId="49" fontId="0" fillId="0" borderId="64" xfId="0" applyNumberFormat="1" applyBorder="1" applyAlignment="1">
      <alignment horizontal="left" vertical="center"/>
    </xf>
    <xf numFmtId="49" fontId="0" fillId="0" borderId="34" xfId="0" applyNumberFormat="1" applyBorder="1" applyAlignment="1">
      <alignment horizontal="left" vertical="center"/>
    </xf>
    <xf numFmtId="0" fontId="5" fillId="3" borderId="0" xfId="0" applyFont="1" applyFill="1"/>
    <xf numFmtId="0" fontId="5" fillId="3" borderId="49" xfId="0" applyFont="1" applyFill="1" applyBorder="1"/>
    <xf numFmtId="0" fontId="0" fillId="2" borderId="63" xfId="20" applyNumberFormat="1" applyFont="1" applyFill="1" applyBorder="1" applyAlignment="1" applyProtection="1">
      <alignment horizontal="left" vertical="center"/>
      <protection locked="0"/>
    </xf>
    <xf numFmtId="0" fontId="0" fillId="2" borderId="64" xfId="0" applyFont="1" applyFill="1" applyBorder="1" applyAlignment="1" applyProtection="1">
      <alignment horizontal="left" vertical="center"/>
      <protection locked="0"/>
    </xf>
    <xf numFmtId="0" fontId="0" fillId="2" borderId="22" xfId="0" applyFont="1" applyFill="1" applyBorder="1" applyAlignment="1" applyProtection="1">
      <alignment horizontal="left" vertical="center"/>
      <protection locked="0"/>
    </xf>
    <xf numFmtId="3" fontId="0" fillId="2" borderId="27" xfId="0" applyNumberFormat="1" applyFont="1" applyFill="1" applyBorder="1" applyAlignment="1" applyProtection="1">
      <alignment horizontal="left" vertical="center"/>
      <protection locked="0"/>
    </xf>
    <xf numFmtId="3" fontId="0" fillId="0" borderId="64" xfId="0" applyNumberFormat="1" applyBorder="1" applyAlignment="1" applyProtection="1">
      <alignment horizontal="left" vertical="center"/>
      <protection locked="0"/>
    </xf>
    <xf numFmtId="3" fontId="0" fillId="0" borderId="34" xfId="0" applyNumberFormat="1" applyBorder="1" applyAlignment="1" applyProtection="1">
      <alignment horizontal="left" vertical="center"/>
      <protection locked="0"/>
    </xf>
    <xf numFmtId="0" fontId="48" fillId="3" borderId="29" xfId="0" applyFont="1" applyFill="1" applyBorder="1" applyAlignment="1">
      <alignment horizontal="left"/>
    </xf>
    <xf numFmtId="0" fontId="8" fillId="3" borderId="61" xfId="0" applyFont="1" applyFill="1" applyBorder="1" applyAlignment="1">
      <alignment horizontal="left"/>
    </xf>
    <xf numFmtId="0" fontId="8" fillId="3" borderId="62" xfId="0" applyFont="1" applyFill="1" applyBorder="1" applyAlignment="1">
      <alignment horizontal="left"/>
    </xf>
    <xf numFmtId="0" fontId="5" fillId="12" borderId="0" xfId="0" applyFont="1" applyFill="1"/>
    <xf numFmtId="0" fontId="0" fillId="0" borderId="64" xfId="0" applyBorder="1" applyProtection="1">
      <protection locked="0"/>
    </xf>
    <xf numFmtId="0" fontId="0" fillId="0" borderId="34" xfId="0" applyBorder="1" applyProtection="1">
      <protection locked="0"/>
    </xf>
    <xf numFmtId="0" fontId="4" fillId="3" borderId="29" xfId="0" applyFont="1" applyFill="1" applyBorder="1" applyAlignment="1">
      <alignment horizontal="center" vertical="center" wrapText="1"/>
    </xf>
    <xf numFmtId="0" fontId="0" fillId="3" borderId="0" xfId="0" applyFill="1" applyAlignment="1">
      <alignment horizontal="center" vertical="center" wrapText="1"/>
    </xf>
    <xf numFmtId="0" fontId="0" fillId="0" borderId="0" xfId="0" applyAlignment="1">
      <alignment vertical="center" wrapText="1"/>
    </xf>
    <xf numFmtId="0" fontId="0" fillId="0" borderId="49" xfId="0" applyBorder="1" applyAlignment="1">
      <alignment vertical="center" wrapText="1"/>
    </xf>
    <xf numFmtId="0" fontId="4" fillId="3" borderId="61" xfId="0" applyFont="1" applyFill="1" applyBorder="1" applyAlignment="1">
      <alignment horizontal="left" vertical="center" wrapText="1"/>
    </xf>
    <xf numFmtId="0" fontId="0" fillId="0" borderId="62" xfId="0" applyBorder="1" applyAlignment="1">
      <alignment vertical="center" wrapText="1"/>
    </xf>
    <xf numFmtId="0" fontId="20" fillId="3" borderId="62" xfId="0" applyFont="1" applyFill="1" applyBorder="1" applyAlignment="1">
      <alignment horizontal="left" vertical="center" wrapText="1"/>
    </xf>
    <xf numFmtId="0" fontId="0" fillId="0" borderId="57" xfId="0" applyBorder="1" applyAlignment="1">
      <alignment vertical="center" wrapText="1"/>
    </xf>
    <xf numFmtId="49" fontId="4" fillId="2" borderId="27" xfId="0" applyNumberFormat="1" applyFont="1" applyFill="1" applyBorder="1" applyAlignment="1" applyProtection="1">
      <alignment horizontal="center" vertical="center" wrapText="1"/>
      <protection locked="0"/>
    </xf>
    <xf numFmtId="49" fontId="4" fillId="2" borderId="22" xfId="0" applyNumberFormat="1" applyFont="1" applyFill="1" applyBorder="1" applyAlignment="1" applyProtection="1">
      <alignment horizontal="center" vertical="center" wrapText="1"/>
      <protection locked="0"/>
    </xf>
    <xf numFmtId="49" fontId="0" fillId="2" borderId="64" xfId="0" applyNumberFormat="1" applyFont="1" applyFill="1" applyBorder="1" applyAlignment="1" applyProtection="1">
      <alignment vertical="center"/>
      <protection locked="0"/>
    </xf>
    <xf numFmtId="49" fontId="0" fillId="2" borderId="34" xfId="0" applyNumberFormat="1" applyFont="1" applyFill="1" applyBorder="1" applyAlignment="1" applyProtection="1">
      <alignment vertical="center"/>
      <protection locked="0"/>
    </xf>
    <xf numFmtId="0" fontId="21" fillId="3" borderId="29" xfId="0" applyFont="1" applyFill="1" applyBorder="1" applyAlignment="1">
      <alignment vertical="center"/>
    </xf>
    <xf numFmtId="0" fontId="22" fillId="3" borderId="0" xfId="0" applyFont="1" applyFill="1" applyAlignment="1">
      <alignment vertical="center"/>
    </xf>
    <xf numFmtId="0" fontId="0" fillId="7" borderId="0" xfId="0" applyFill="1" applyAlignment="1">
      <alignment vertical="center"/>
    </xf>
    <xf numFmtId="0" fontId="22" fillId="3" borderId="29" xfId="0" applyFont="1" applyFill="1" applyBorder="1" applyAlignment="1">
      <alignment vertical="center"/>
    </xf>
    <xf numFmtId="0" fontId="5" fillId="3" borderId="65" xfId="0" applyFont="1" applyFill="1" applyBorder="1"/>
    <xf numFmtId="0" fontId="0" fillId="0" borderId="66" xfId="0" applyBorder="1"/>
    <xf numFmtId="0" fontId="0" fillId="0" borderId="67" xfId="0" applyBorder="1"/>
    <xf numFmtId="0" fontId="5" fillId="3" borderId="61" xfId="0" applyFont="1" applyFill="1" applyBorder="1"/>
    <xf numFmtId="0" fontId="4" fillId="3" borderId="61" xfId="0" applyFont="1" applyFill="1" applyBorder="1"/>
    <xf numFmtId="0" fontId="4" fillId="0" borderId="62" xfId="0" applyFont="1" applyBorder="1"/>
    <xf numFmtId="0" fontId="4" fillId="0" borderId="57" xfId="0" applyFont="1" applyBorder="1"/>
    <xf numFmtId="0" fontId="5" fillId="3" borderId="0" xfId="0" applyFont="1" applyFill="1" applyAlignment="1">
      <alignment horizontal="center"/>
    </xf>
    <xf numFmtId="0" fontId="9" fillId="3" borderId="65" xfId="0" applyFont="1" applyFill="1" applyBorder="1" applyAlignment="1">
      <alignment horizontal="center"/>
    </xf>
    <xf numFmtId="0" fontId="9" fillId="3" borderId="66" xfId="0" applyFont="1" applyFill="1" applyBorder="1" applyAlignment="1">
      <alignment horizontal="center"/>
    </xf>
    <xf numFmtId="0" fontId="9" fillId="3" borderId="67" xfId="0" applyFont="1" applyFill="1" applyBorder="1" applyAlignment="1">
      <alignment horizontal="center"/>
    </xf>
    <xf numFmtId="0" fontId="0" fillId="2" borderId="27" xfId="0" applyFill="1" applyBorder="1" applyAlignment="1" applyProtection="1">
      <alignment horizontal="center" vertical="center"/>
      <protection locked="0"/>
    </xf>
    <xf numFmtId="0" fontId="0" fillId="0" borderId="64" xfId="0" applyBorder="1" applyAlignment="1" applyProtection="1">
      <alignment vertical="center"/>
      <protection locked="0"/>
    </xf>
    <xf numFmtId="0" fontId="0" fillId="0" borderId="22" xfId="0" applyBorder="1" applyAlignment="1" applyProtection="1">
      <alignment vertical="center"/>
      <protection locked="0"/>
    </xf>
    <xf numFmtId="0" fontId="5" fillId="3" borderId="29" xfId="0" applyFont="1" applyFill="1" applyBorder="1" applyAlignment="1">
      <alignment horizontal="left" vertical="center"/>
    </xf>
    <xf numFmtId="0" fontId="0" fillId="0" borderId="68" xfId="0" applyBorder="1" applyAlignment="1">
      <alignment vertical="center"/>
    </xf>
    <xf numFmtId="0" fontId="5" fillId="3" borderId="69" xfId="0" applyFont="1" applyFill="1" applyBorder="1" applyAlignment="1">
      <alignment horizontal="right" vertical="center"/>
    </xf>
    <xf numFmtId="0" fontId="5" fillId="0" borderId="0" xfId="0" applyFont="1" applyAlignment="1">
      <alignment horizontal="right" vertical="center"/>
    </xf>
    <xf numFmtId="0" fontId="0" fillId="0" borderId="34" xfId="0" applyBorder="1" applyAlignment="1" applyProtection="1">
      <alignment vertical="center"/>
      <protection locked="0"/>
    </xf>
    <xf numFmtId="0" fontId="5" fillId="3" borderId="0" xfId="0" applyFont="1" applyFill="1"/>
    <xf numFmtId="0" fontId="5" fillId="0" borderId="49" xfId="0" applyFont="1" applyBorder="1"/>
    <xf numFmtId="1" fontId="0" fillId="2" borderId="27" xfId="0" applyNumberFormat="1" applyFill="1" applyBorder="1" applyAlignment="1" applyProtection="1">
      <alignment horizontal="left" vertical="center"/>
      <protection locked="0"/>
    </xf>
    <xf numFmtId="1" fontId="0" fillId="2" borderId="34" xfId="0" applyNumberFormat="1" applyFill="1" applyBorder="1" applyAlignment="1" applyProtection="1">
      <alignment horizontal="left" vertical="center"/>
      <protection locked="0"/>
    </xf>
    <xf numFmtId="0" fontId="5" fillId="3" borderId="29" xfId="0" applyFont="1" applyFill="1" applyBorder="1" applyAlignment="1">
      <alignment vertical="center"/>
    </xf>
    <xf numFmtId="0" fontId="0" fillId="0" borderId="27" xfId="0" applyFont="1" applyBorder="1" applyAlignment="1" applyProtection="1">
      <alignment horizontal="left" vertical="center"/>
      <protection locked="0"/>
    </xf>
    <xf numFmtId="0" fontId="0" fillId="0" borderId="64" xfId="0" applyFont="1" applyBorder="1" applyAlignment="1" applyProtection="1">
      <alignment horizontal="left" vertical="center"/>
      <protection locked="0"/>
    </xf>
    <xf numFmtId="0" fontId="0" fillId="0" borderId="22" xfId="0" applyFont="1" applyBorder="1" applyAlignment="1" applyProtection="1">
      <alignment horizontal="left" vertical="center"/>
      <protection locked="0"/>
    </xf>
    <xf numFmtId="3" fontId="0" fillId="0" borderId="27" xfId="0" applyNumberFormat="1" applyBorder="1" applyAlignment="1" applyProtection="1">
      <alignment horizontal="left" vertical="center"/>
      <protection locked="0"/>
    </xf>
    <xf numFmtId="0" fontId="7" fillId="3" borderId="29" xfId="0" applyFont="1" applyFill="1" applyBorder="1" applyAlignment="1">
      <alignment horizontal="right"/>
    </xf>
    <xf numFmtId="0" fontId="0" fillId="0" borderId="0" xfId="0" applyAlignment="1">
      <alignment horizontal="right"/>
    </xf>
    <xf numFmtId="0" fontId="0" fillId="0" borderId="49" xfId="0" applyBorder="1" applyAlignment="1">
      <alignment horizontal="right"/>
    </xf>
    <xf numFmtId="14" fontId="0" fillId="2" borderId="63" xfId="0" applyNumberFormat="1" applyFill="1" applyBorder="1" applyAlignment="1" applyProtection="1">
      <alignment horizontal="center" vertical="center"/>
      <protection locked="0"/>
    </xf>
    <xf numFmtId="14" fontId="0" fillId="0" borderId="64" xfId="0" applyNumberFormat="1" applyBorder="1" applyAlignment="1">
      <alignment horizontal="center" vertical="center"/>
    </xf>
    <xf numFmtId="14" fontId="0" fillId="0" borderId="22" xfId="0" applyNumberFormat="1" applyBorder="1" applyAlignment="1">
      <alignment vertical="center"/>
    </xf>
    <xf numFmtId="0" fontId="0" fillId="3" borderId="29" xfId="0" applyFill="1" applyBorder="1"/>
    <xf numFmtId="0" fontId="0" fillId="3" borderId="65" xfId="0" applyFill="1" applyBorder="1"/>
    <xf numFmtId="0" fontId="0" fillId="3" borderId="66" xfId="0" applyFill="1" applyBorder="1"/>
    <xf numFmtId="0" fontId="0" fillId="3" borderId="67" xfId="0" applyFill="1" applyBorder="1"/>
    <xf numFmtId="0" fontId="34" fillId="12" borderId="0" xfId="0" applyFont="1" applyFill="1" applyAlignment="1">
      <alignment horizontal="center"/>
    </xf>
    <xf numFmtId="0" fontId="0" fillId="12" borderId="0" xfId="0" applyFill="1" applyAlignment="1">
      <alignment horizontal="right" vertical="center"/>
    </xf>
    <xf numFmtId="0" fontId="0" fillId="12" borderId="68" xfId="0" applyFill="1" applyBorder="1" applyAlignment="1">
      <alignment horizontal="right" vertical="center"/>
    </xf>
    <xf numFmtId="0" fontId="34" fillId="12" borderId="0" xfId="0" applyFont="1" applyFill="1" applyAlignment="1">
      <alignment vertical="center"/>
    </xf>
    <xf numFmtId="0" fontId="2" fillId="12" borderId="0" xfId="0" applyFont="1" applyFill="1" applyAlignment="1">
      <alignment vertical="center"/>
    </xf>
    <xf numFmtId="0" fontId="0" fillId="12" borderId="66" xfId="0" applyFill="1" applyBorder="1" applyAlignment="1">
      <alignment vertical="center"/>
    </xf>
    <xf numFmtId="0" fontId="0" fillId="0" borderId="66" xfId="0" applyBorder="1" applyAlignment="1">
      <alignment vertical="center"/>
    </xf>
    <xf numFmtId="0" fontId="0" fillId="12" borderId="0" xfId="0" applyFill="1" applyAlignment="1">
      <alignment vertical="center"/>
    </xf>
    <xf numFmtId="0" fontId="8" fillId="12" borderId="0" xfId="0" applyFont="1" applyFill="1" applyAlignment="1">
      <alignment horizontal="center" vertical="center"/>
    </xf>
    <xf numFmtId="0" fontId="8" fillId="12" borderId="0" xfId="0" applyFont="1" applyFill="1" applyAlignment="1">
      <alignment horizontal="center"/>
    </xf>
    <xf numFmtId="0" fontId="2" fillId="11" borderId="70" xfId="0" applyFont="1" applyFill="1" applyBorder="1" applyAlignment="1">
      <alignment horizontal="center" vertical="center"/>
    </xf>
    <xf numFmtId="0" fontId="0" fillId="11" borderId="1" xfId="0" applyFill="1" applyBorder="1" applyAlignment="1">
      <alignment horizontal="center" vertical="center"/>
    </xf>
    <xf numFmtId="0" fontId="2" fillId="11" borderId="56" xfId="0" applyFont="1" applyFill="1" applyBorder="1" applyAlignment="1">
      <alignment horizontal="center" vertical="center"/>
    </xf>
    <xf numFmtId="0" fontId="0" fillId="11" borderId="71" xfId="0" applyFill="1" applyBorder="1" applyAlignment="1">
      <alignment horizontal="center" vertical="center"/>
    </xf>
    <xf numFmtId="0" fontId="2" fillId="11" borderId="70" xfId="0" applyFont="1" applyFill="1" applyBorder="1" applyAlignment="1">
      <alignment horizontal="center" vertical="center" wrapText="1"/>
    </xf>
    <xf numFmtId="0" fontId="0" fillId="11" borderId="1" xfId="0" applyFill="1" applyBorder="1" applyAlignment="1">
      <alignment horizontal="center" vertical="center" wrapText="1"/>
    </xf>
    <xf numFmtId="0" fontId="2" fillId="11" borderId="26" xfId="0" applyFont="1" applyFill="1" applyBorder="1" applyAlignment="1">
      <alignment horizontal="center" vertical="center"/>
    </xf>
    <xf numFmtId="0" fontId="0" fillId="11" borderId="72" xfId="0" applyFill="1" applyBorder="1" applyAlignment="1">
      <alignment horizontal="center" vertical="center"/>
    </xf>
    <xf numFmtId="0" fontId="0" fillId="11" borderId="73" xfId="0" applyFill="1" applyBorder="1" applyAlignment="1">
      <alignment horizontal="center" vertical="center"/>
    </xf>
    <xf numFmtId="0" fontId="7" fillId="12" borderId="66" xfId="0" applyFont="1" applyFill="1" applyBorder="1" applyAlignment="1">
      <alignment vertical="center" wrapText="1"/>
    </xf>
    <xf numFmtId="0" fontId="7" fillId="0" borderId="66" xfId="0" applyFont="1" applyBorder="1" applyAlignment="1">
      <alignment vertical="center"/>
    </xf>
    <xf numFmtId="0" fontId="2" fillId="12" borderId="0" xfId="0" applyFont="1" applyFill="1" applyAlignment="1">
      <alignment vertical="center" wrapText="1"/>
    </xf>
    <xf numFmtId="0" fontId="2" fillId="11" borderId="74" xfId="0" applyFont="1" applyFill="1" applyBorder="1" applyAlignment="1">
      <alignment horizontal="center" vertical="center"/>
    </xf>
    <xf numFmtId="0" fontId="0" fillId="0" borderId="62" xfId="0" applyBorder="1" applyAlignment="1">
      <alignment horizontal="center" vertical="center"/>
    </xf>
    <xf numFmtId="4" fontId="20" fillId="11" borderId="3" xfId="0" applyNumberFormat="1" applyFont="1" applyFill="1" applyBorder="1" applyAlignment="1">
      <alignment horizontal="left" vertical="center" indent="1"/>
    </xf>
    <xf numFmtId="0" fontId="20" fillId="0" borderId="3" xfId="0" applyFont="1" applyBorder="1" applyAlignment="1">
      <alignment horizontal="left" vertical="center" indent="1"/>
    </xf>
    <xf numFmtId="4" fontId="20" fillId="11" borderId="25" xfId="0" applyNumberFormat="1" applyFont="1" applyFill="1" applyBorder="1" applyAlignment="1">
      <alignment horizontal="left" vertical="center" indent="1"/>
    </xf>
    <xf numFmtId="0" fontId="20" fillId="0" borderId="25" xfId="0" applyFont="1" applyBorder="1" applyAlignment="1">
      <alignment horizontal="left" vertical="center" indent="1"/>
    </xf>
    <xf numFmtId="0" fontId="50" fillId="16" borderId="0" xfId="0" applyFont="1" applyFill="1" applyAlignment="1">
      <alignment horizontal="center" vertical="center" wrapText="1"/>
    </xf>
    <xf numFmtId="0" fontId="50" fillId="0" borderId="0" xfId="0" applyFont="1" applyAlignment="1">
      <alignment horizontal="center" vertical="center" wrapText="1"/>
    </xf>
    <xf numFmtId="0" fontId="2" fillId="12" borderId="0" xfId="0" applyFont="1" applyFill="1" applyAlignment="1">
      <alignment horizontal="center"/>
    </xf>
    <xf numFmtId="3" fontId="0" fillId="0" borderId="27" xfId="0" applyNumberFormat="1" applyBorder="1" applyAlignment="1">
      <alignment horizontal="right" vertical="center" indent="3"/>
    </xf>
    <xf numFmtId="3" fontId="0" fillId="0" borderId="34" xfId="0" applyNumberFormat="1" applyFont="1" applyBorder="1" applyAlignment="1">
      <alignment horizontal="right" vertical="center" indent="3"/>
    </xf>
    <xf numFmtId="3" fontId="0" fillId="0" borderId="27" xfId="0" applyNumberFormat="1" applyFont="1" applyBorder="1" applyAlignment="1">
      <alignment horizontal="right" vertical="center" indent="3"/>
    </xf>
    <xf numFmtId="0" fontId="2" fillId="3" borderId="20" xfId="0" applyFont="1" applyFill="1" applyBorder="1" applyAlignment="1">
      <alignment vertical="center" wrapText="1"/>
    </xf>
    <xf numFmtId="0" fontId="2" fillId="3" borderId="21" xfId="0" applyFont="1" applyFill="1" applyBorder="1" applyAlignment="1">
      <alignment vertical="center"/>
    </xf>
    <xf numFmtId="0" fontId="0" fillId="0" borderId="21" xfId="0" applyBorder="1" applyAlignment="1">
      <alignment vertical="center"/>
    </xf>
    <xf numFmtId="0" fontId="0" fillId="0" borderId="2" xfId="0" applyBorder="1" applyAlignment="1">
      <alignment vertical="center"/>
    </xf>
    <xf numFmtId="0" fontId="0" fillId="0" borderId="34" xfId="0" applyFont="1" applyBorder="1" applyAlignment="1">
      <alignment horizontal="right" vertical="center" indent="3"/>
    </xf>
    <xf numFmtId="3" fontId="0" fillId="0" borderId="26" xfId="0" applyNumberFormat="1" applyBorder="1" applyAlignment="1">
      <alignment horizontal="right" vertical="center" indent="3"/>
    </xf>
    <xf numFmtId="0" fontId="0" fillId="0" borderId="75" xfId="0" applyFont="1" applyBorder="1" applyAlignment="1">
      <alignment horizontal="right" vertical="center" indent="3"/>
    </xf>
    <xf numFmtId="0" fontId="20" fillId="3" borderId="63" xfId="0" applyFont="1" applyFill="1" applyBorder="1" applyAlignment="1">
      <alignment vertical="center" wrapText="1"/>
    </xf>
    <xf numFmtId="0" fontId="20" fillId="3" borderId="64" xfId="0" applyFont="1" applyFill="1" applyBorder="1" applyAlignment="1">
      <alignment vertical="center"/>
    </xf>
    <xf numFmtId="0" fontId="20" fillId="3" borderId="22" xfId="0" applyFont="1" applyFill="1" applyBorder="1" applyAlignment="1">
      <alignment vertical="center"/>
    </xf>
    <xf numFmtId="3" fontId="0" fillId="0" borderId="64" xfId="0" applyNumberFormat="1" applyFont="1" applyBorder="1" applyAlignment="1">
      <alignment horizontal="right" vertical="center" indent="3"/>
    </xf>
    <xf numFmtId="3" fontId="0" fillId="0" borderId="22" xfId="0" applyNumberFormat="1" applyFont="1" applyBorder="1" applyAlignment="1">
      <alignment horizontal="right" vertical="center" indent="3"/>
    </xf>
    <xf numFmtId="3" fontId="0" fillId="0" borderId="23" xfId="0" applyNumberFormat="1" applyFont="1" applyBorder="1" applyAlignment="1">
      <alignment horizontal="right" vertical="center" indent="3"/>
    </xf>
    <xf numFmtId="3" fontId="0" fillId="0" borderId="12" xfId="0" applyNumberFormat="1" applyFont="1" applyBorder="1" applyAlignment="1">
      <alignment horizontal="right" vertical="center" indent="3"/>
    </xf>
    <xf numFmtId="3" fontId="4" fillId="3" borderId="76" xfId="0" applyNumberFormat="1" applyFont="1" applyFill="1" applyBorder="1" applyAlignment="1">
      <alignment horizontal="center" vertical="center"/>
    </xf>
    <xf numFmtId="0" fontId="0" fillId="3" borderId="2" xfId="0" applyFill="1" applyBorder="1" applyAlignment="1">
      <alignment horizontal="center" vertical="center"/>
    </xf>
    <xf numFmtId="3" fontId="4" fillId="3" borderId="77" xfId="0" applyNumberFormat="1" applyFont="1" applyFill="1" applyBorder="1" applyAlignment="1">
      <alignment vertical="center" wrapText="1"/>
    </xf>
    <xf numFmtId="0" fontId="20" fillId="0" borderId="78" xfId="0" applyFont="1" applyBorder="1" applyAlignment="1">
      <alignment vertical="center" wrapText="1"/>
    </xf>
    <xf numFmtId="0" fontId="2" fillId="3" borderId="79" xfId="0" applyFont="1" applyFill="1" applyBorder="1" applyAlignment="1">
      <alignment vertical="center"/>
    </xf>
    <xf numFmtId="3" fontId="0" fillId="0" borderId="80" xfId="0" applyNumberFormat="1" applyFont="1" applyBorder="1" applyAlignment="1">
      <alignment horizontal="right" vertical="center" indent="3"/>
    </xf>
    <xf numFmtId="3" fontId="0" fillId="0" borderId="81" xfId="0" applyNumberFormat="1" applyFont="1" applyBorder="1" applyAlignment="1">
      <alignment horizontal="right" vertical="center" indent="3"/>
    </xf>
    <xf numFmtId="0" fontId="5" fillId="3" borderId="25" xfId="0" applyFont="1" applyFill="1" applyBorder="1" applyAlignment="1">
      <alignment horizontal="center" vertical="center"/>
    </xf>
    <xf numFmtId="0" fontId="0" fillId="0" borderId="25" xfId="0" applyBorder="1" applyAlignment="1">
      <alignment vertical="center"/>
    </xf>
    <xf numFmtId="0" fontId="5" fillId="3" borderId="14" xfId="0" applyFont="1" applyFill="1" applyBorder="1" applyAlignment="1">
      <alignment vertical="center" wrapText="1"/>
    </xf>
    <xf numFmtId="0" fontId="0" fillId="0" borderId="24" xfId="0" applyBorder="1" applyAlignment="1">
      <alignment vertical="center"/>
    </xf>
    <xf numFmtId="0" fontId="0" fillId="0" borderId="16" xfId="0" applyBorder="1" applyAlignment="1">
      <alignment vertical="center"/>
    </xf>
    <xf numFmtId="0" fontId="0" fillId="0" borderId="3" xfId="0" applyBorder="1" applyAlignment="1">
      <alignment vertical="center"/>
    </xf>
    <xf numFmtId="0" fontId="5" fillId="3" borderId="24" xfId="0" applyFont="1" applyFill="1" applyBorder="1" applyAlignment="1">
      <alignment horizontal="center" vertical="center"/>
    </xf>
    <xf numFmtId="0" fontId="5" fillId="3" borderId="3" xfId="0" applyFont="1" applyFill="1" applyBorder="1" applyAlignment="1">
      <alignment horizontal="center" vertical="center"/>
    </xf>
    <xf numFmtId="0" fontId="20" fillId="0" borderId="64" xfId="0" applyFont="1" applyBorder="1" applyAlignment="1">
      <alignment vertical="center"/>
    </xf>
    <xf numFmtId="0" fontId="20" fillId="0" borderId="22" xfId="0" applyFont="1" applyBorder="1" applyAlignment="1">
      <alignment vertical="center"/>
    </xf>
    <xf numFmtId="3" fontId="8" fillId="3" borderId="20" xfId="0" applyNumberFormat="1" applyFont="1" applyFill="1" applyBorder="1" applyAlignment="1">
      <alignment horizontal="left" vertical="center"/>
    </xf>
    <xf numFmtId="3" fontId="0" fillId="0" borderId="27" xfId="0" applyNumberFormat="1" applyBorder="1" applyAlignment="1">
      <alignment horizontal="right" vertical="center" indent="1"/>
    </xf>
    <xf numFmtId="0" fontId="0" fillId="0" borderId="34" xfId="0" applyFont="1" applyBorder="1" applyAlignment="1">
      <alignment horizontal="right" vertical="center" indent="1"/>
    </xf>
    <xf numFmtId="3" fontId="4" fillId="3" borderId="76" xfId="0" applyNumberFormat="1" applyFont="1" applyFill="1" applyBorder="1" applyAlignment="1">
      <alignment horizontal="center" vertical="center" wrapText="1"/>
    </xf>
    <xf numFmtId="3" fontId="4" fillId="3" borderId="21" xfId="0" applyNumberFormat="1" applyFont="1" applyFill="1" applyBorder="1" applyAlignment="1">
      <alignment horizontal="center" vertical="center" wrapText="1"/>
    </xf>
    <xf numFmtId="0" fontId="0" fillId="0" borderId="79" xfId="0" applyBorder="1" applyAlignment="1">
      <alignment horizontal="center" vertical="center" wrapText="1"/>
    </xf>
    <xf numFmtId="3" fontId="4" fillId="3" borderId="20" xfId="0" applyNumberFormat="1" applyFont="1" applyFill="1" applyBorder="1" applyAlignment="1">
      <alignment vertical="center"/>
    </xf>
    <xf numFmtId="0" fontId="0" fillId="0" borderId="79" xfId="0" applyBorder="1" applyAlignment="1">
      <alignment vertical="center"/>
    </xf>
    <xf numFmtId="0" fontId="20" fillId="3" borderId="82" xfId="0" applyFont="1" applyFill="1" applyBorder="1" applyAlignment="1">
      <alignment vertical="center" wrapText="1"/>
    </xf>
    <xf numFmtId="0" fontId="20" fillId="3" borderId="72" xfId="0" applyFont="1" applyFill="1" applyBorder="1" applyAlignment="1">
      <alignment vertical="center"/>
    </xf>
    <xf numFmtId="0" fontId="20" fillId="3" borderId="73" xfId="0" applyFont="1" applyFill="1" applyBorder="1" applyAlignment="1">
      <alignment vertical="center"/>
    </xf>
    <xf numFmtId="0" fontId="20" fillId="0" borderId="71" xfId="0" applyFont="1" applyBorder="1" applyAlignment="1">
      <alignment vertical="center" wrapText="1"/>
    </xf>
    <xf numFmtId="3" fontId="4" fillId="3" borderId="63" xfId="0" applyNumberFormat="1" applyFont="1" applyFill="1" applyBorder="1" applyAlignment="1">
      <alignment vertical="center" wrapText="1"/>
    </xf>
    <xf numFmtId="0" fontId="20" fillId="0" borderId="22" xfId="0" applyFont="1" applyBorder="1" applyAlignment="1">
      <alignment vertical="center" wrapText="1"/>
    </xf>
    <xf numFmtId="3" fontId="0" fillId="2" borderId="27" xfId="0" applyNumberFormat="1" applyFill="1" applyBorder="1" applyAlignment="1">
      <alignment horizontal="right" vertical="center" indent="1"/>
    </xf>
    <xf numFmtId="0" fontId="0" fillId="0" borderId="64" xfId="0" applyBorder="1" applyAlignment="1">
      <alignment horizontal="right" vertical="center" indent="1"/>
    </xf>
    <xf numFmtId="0" fontId="0" fillId="0" borderId="22" xfId="0" applyBorder="1" applyAlignment="1">
      <alignment horizontal="right" vertical="center" indent="1"/>
    </xf>
    <xf numFmtId="3" fontId="9" fillId="3" borderId="63" xfId="0" applyNumberFormat="1" applyFont="1" applyFill="1" applyBorder="1" applyAlignment="1">
      <alignment vertical="center"/>
    </xf>
    <xf numFmtId="0" fontId="0" fillId="0" borderId="22" xfId="0" applyBorder="1" applyAlignment="1">
      <alignment vertical="center"/>
    </xf>
    <xf numFmtId="3" fontId="9" fillId="4" borderId="56" xfId="0" applyNumberFormat="1" applyFont="1" applyFill="1" applyBorder="1" applyAlignment="1">
      <alignment vertical="center"/>
    </xf>
    <xf numFmtId="0" fontId="0" fillId="4" borderId="78" xfId="0" applyFill="1" applyBorder="1" applyAlignment="1">
      <alignment vertical="center"/>
    </xf>
    <xf numFmtId="3" fontId="4" fillId="3" borderId="26" xfId="0" applyNumberFormat="1" applyFont="1" applyFill="1" applyBorder="1" applyAlignment="1">
      <alignment horizontal="center" vertical="center"/>
    </xf>
    <xf numFmtId="0" fontId="0" fillId="0" borderId="75" xfId="0" applyBorder="1" applyAlignment="1">
      <alignment horizontal="center" vertical="center"/>
    </xf>
    <xf numFmtId="3" fontId="4" fillId="3" borderId="72" xfId="0" applyNumberFormat="1" applyFont="1" applyFill="1" applyBorder="1" applyAlignment="1">
      <alignment horizontal="center" vertical="center"/>
    </xf>
    <xf numFmtId="0" fontId="0" fillId="0" borderId="72" xfId="0" applyBorder="1" applyAlignment="1">
      <alignment vertical="center"/>
    </xf>
    <xf numFmtId="0" fontId="0" fillId="0" borderId="73" xfId="0" applyBorder="1" applyAlignment="1">
      <alignment vertical="center"/>
    </xf>
    <xf numFmtId="0" fontId="4" fillId="0" borderId="71" xfId="0" applyFont="1" applyBorder="1" applyAlignment="1">
      <alignment vertical="center" wrapText="1"/>
    </xf>
    <xf numFmtId="3" fontId="4" fillId="4" borderId="77" xfId="0" applyNumberFormat="1" applyFont="1" applyFill="1" applyBorder="1" applyAlignment="1">
      <alignment vertical="center" wrapText="1"/>
    </xf>
    <xf numFmtId="3" fontId="4" fillId="4" borderId="71" xfId="0" applyNumberFormat="1" applyFont="1" applyFill="1" applyBorder="1" applyAlignment="1">
      <alignment vertical="center" wrapText="1"/>
    </xf>
    <xf numFmtId="3" fontId="2" fillId="3" borderId="82" xfId="0" applyNumberFormat="1" applyFont="1" applyFill="1" applyBorder="1" applyAlignment="1">
      <alignment horizontal="left" vertical="center"/>
    </xf>
    <xf numFmtId="0" fontId="2" fillId="0" borderId="72" xfId="0" applyFont="1" applyBorder="1" applyAlignment="1">
      <alignment horizontal="left" vertical="center"/>
    </xf>
    <xf numFmtId="0" fontId="5" fillId="3" borderId="16" xfId="0" applyFont="1" applyFill="1" applyBorder="1" applyAlignment="1">
      <alignment vertical="center" wrapText="1"/>
    </xf>
    <xf numFmtId="0" fontId="5" fillId="3" borderId="83" xfId="0" applyFont="1" applyFill="1" applyBorder="1" applyAlignment="1">
      <alignment vertical="center" wrapText="1"/>
    </xf>
    <xf numFmtId="0" fontId="5" fillId="3" borderId="84" xfId="0" applyFont="1" applyFill="1" applyBorder="1" applyAlignment="1">
      <alignment vertical="center"/>
    </xf>
    <xf numFmtId="0" fontId="5" fillId="3" borderId="85" xfId="0" applyFont="1" applyFill="1" applyBorder="1" applyAlignment="1">
      <alignment vertical="center"/>
    </xf>
    <xf numFmtId="0" fontId="20" fillId="3" borderId="16" xfId="0" applyFont="1" applyFill="1" applyBorder="1" applyAlignment="1">
      <alignment vertical="center" wrapText="1"/>
    </xf>
    <xf numFmtId="0" fontId="20" fillId="0" borderId="3" xfId="0" applyFont="1" applyBorder="1" applyAlignment="1">
      <alignment vertical="center"/>
    </xf>
    <xf numFmtId="0" fontId="20" fillId="0" borderId="18" xfId="0" applyFont="1" applyBorder="1" applyAlignment="1">
      <alignment vertical="center"/>
    </xf>
    <xf numFmtId="0" fontId="20" fillId="0" borderId="25" xfId="0" applyFont="1" applyBorder="1" applyAlignment="1">
      <alignment vertical="center"/>
    </xf>
    <xf numFmtId="3" fontId="0" fillId="0" borderId="3" xfId="0" applyNumberFormat="1" applyBorder="1" applyAlignment="1">
      <alignment horizontal="right" vertical="center" indent="1"/>
    </xf>
    <xf numFmtId="3" fontId="0" fillId="0" borderId="17" xfId="0" applyNumberFormat="1" applyBorder="1" applyAlignment="1">
      <alignment horizontal="right" vertical="center" indent="1"/>
    </xf>
    <xf numFmtId="3" fontId="11" fillId="3" borderId="27" xfId="0" applyNumberFormat="1" applyFont="1" applyFill="1" applyBorder="1" applyAlignment="1">
      <alignment vertical="center"/>
    </xf>
    <xf numFmtId="0" fontId="11" fillId="3" borderId="64" xfId="0" applyFont="1" applyFill="1" applyBorder="1" applyAlignment="1">
      <alignment vertical="center"/>
    </xf>
    <xf numFmtId="3" fontId="9" fillId="3" borderId="27" xfId="0" applyNumberFormat="1" applyFont="1" applyFill="1" applyBorder="1" applyAlignment="1">
      <alignment vertical="center"/>
    </xf>
    <xf numFmtId="0" fontId="9" fillId="3" borderId="64" xfId="0" applyFont="1" applyFill="1" applyBorder="1" applyAlignment="1">
      <alignment vertical="center"/>
    </xf>
    <xf numFmtId="3" fontId="0" fillId="3" borderId="27" xfId="0" applyNumberFormat="1" applyFill="1" applyBorder="1" applyAlignment="1">
      <alignment vertical="center"/>
    </xf>
    <xf numFmtId="0" fontId="0" fillId="3" borderId="22" xfId="0" applyFill="1" applyBorder="1" applyAlignment="1">
      <alignment vertical="center"/>
    </xf>
    <xf numFmtId="3" fontId="9" fillId="3" borderId="77" xfId="0" applyNumberFormat="1" applyFont="1" applyFill="1" applyBorder="1" applyAlignment="1">
      <alignment vertical="center"/>
    </xf>
    <xf numFmtId="0" fontId="0" fillId="3" borderId="71" xfId="0" applyFill="1" applyBorder="1" applyAlignment="1">
      <alignment vertical="center"/>
    </xf>
    <xf numFmtId="3" fontId="4" fillId="4" borderId="83" xfId="0" applyNumberFormat="1" applyFont="1" applyFill="1" applyBorder="1" applyAlignment="1">
      <alignment vertical="center" wrapText="1"/>
    </xf>
    <xf numFmtId="3" fontId="4" fillId="4" borderId="85" xfId="0" applyNumberFormat="1" applyFont="1" applyFill="1" applyBorder="1" applyAlignment="1">
      <alignment vertical="center" wrapText="1"/>
    </xf>
    <xf numFmtId="3" fontId="0" fillId="3" borderId="23" xfId="0" applyNumberFormat="1" applyFill="1" applyBorder="1" applyAlignment="1">
      <alignment vertical="center"/>
    </xf>
    <xf numFmtId="0" fontId="0" fillId="3" borderId="81" xfId="0" applyFill="1" applyBorder="1" applyAlignment="1">
      <alignment vertical="center"/>
    </xf>
    <xf numFmtId="3" fontId="0" fillId="2" borderId="23" xfId="0" applyNumberFormat="1" applyFill="1" applyBorder="1" applyAlignment="1">
      <alignment horizontal="right" vertical="center" indent="1"/>
    </xf>
    <xf numFmtId="0" fontId="0" fillId="0" borderId="80" xfId="0" applyBorder="1" applyAlignment="1">
      <alignment horizontal="right" vertical="center" indent="1"/>
    </xf>
    <xf numFmtId="0" fontId="0" fillId="0" borderId="81" xfId="0" applyBorder="1" applyAlignment="1">
      <alignment horizontal="right" vertical="center" indent="1"/>
    </xf>
    <xf numFmtId="3" fontId="4" fillId="4" borderId="20" xfId="0" applyNumberFormat="1" applyFont="1" applyFill="1" applyBorder="1" applyAlignment="1">
      <alignment vertical="center" wrapText="1"/>
    </xf>
    <xf numFmtId="3" fontId="4" fillId="4" borderId="79" xfId="0" applyNumberFormat="1" applyFont="1" applyFill="1" applyBorder="1" applyAlignment="1">
      <alignment vertical="center" wrapText="1"/>
    </xf>
    <xf numFmtId="3" fontId="0" fillId="2" borderId="76" xfId="0" applyNumberFormat="1" applyFill="1" applyBorder="1" applyAlignment="1">
      <alignment horizontal="right" vertical="center" indent="1"/>
    </xf>
    <xf numFmtId="0" fontId="0" fillId="0" borderId="79" xfId="0" applyBorder="1" applyAlignment="1">
      <alignment horizontal="right" vertical="center" indent="1"/>
    </xf>
    <xf numFmtId="0" fontId="0" fillId="0" borderId="21" xfId="0" applyBorder="1" applyAlignment="1">
      <alignment horizontal="right" vertical="center" indent="1"/>
    </xf>
    <xf numFmtId="3" fontId="0" fillId="0" borderId="26" xfId="0" applyNumberFormat="1" applyBorder="1" applyAlignment="1">
      <alignment horizontal="right" vertical="center" indent="1"/>
    </xf>
    <xf numFmtId="0" fontId="0" fillId="0" borderId="72" xfId="0" applyBorder="1" applyAlignment="1">
      <alignment horizontal="right" vertical="center" indent="1"/>
    </xf>
    <xf numFmtId="0" fontId="0" fillId="0" borderId="73" xfId="0" applyBorder="1" applyAlignment="1">
      <alignment horizontal="right" vertical="center" indent="1"/>
    </xf>
    <xf numFmtId="3" fontId="20" fillId="3" borderId="82" xfId="0" applyNumberFormat="1" applyFont="1" applyFill="1" applyBorder="1" applyAlignment="1">
      <alignment vertical="center"/>
    </xf>
    <xf numFmtId="3" fontId="20" fillId="3" borderId="73" xfId="0" applyNumberFormat="1" applyFont="1" applyFill="1" applyBorder="1" applyAlignment="1">
      <alignment vertical="center"/>
    </xf>
    <xf numFmtId="3" fontId="0" fillId="3" borderId="24" xfId="0" applyNumberFormat="1" applyFill="1" applyBorder="1" applyAlignment="1">
      <alignment vertical="center"/>
    </xf>
    <xf numFmtId="0" fontId="0" fillId="3" borderId="24" xfId="0" applyFill="1" applyBorder="1" applyAlignment="1">
      <alignment vertical="center"/>
    </xf>
    <xf numFmtId="0" fontId="0" fillId="3" borderId="15" xfId="0" applyFill="1" applyBorder="1" applyAlignment="1">
      <alignment vertical="center"/>
    </xf>
    <xf numFmtId="3" fontId="4" fillId="3" borderId="22" xfId="0" applyNumberFormat="1" applyFont="1" applyFill="1" applyBorder="1" applyAlignment="1">
      <alignment vertical="center" wrapText="1"/>
    </xf>
    <xf numFmtId="3" fontId="43" fillId="16" borderId="20" xfId="0" applyNumberFormat="1" applyFont="1" applyFill="1" applyBorder="1" applyAlignment="1">
      <alignment horizontal="center" vertical="center" wrapText="1" shrinkToFit="1"/>
    </xf>
    <xf numFmtId="0" fontId="44" fillId="16" borderId="21" xfId="0" applyFont="1" applyFill="1" applyBorder="1" applyAlignment="1">
      <alignment horizontal="center" vertical="center" wrapText="1" shrinkToFit="1"/>
    </xf>
    <xf numFmtId="0" fontId="44" fillId="16" borderId="2" xfId="0" applyFont="1" applyFill="1" applyBorder="1" applyAlignment="1">
      <alignment horizontal="center" vertical="center" wrapText="1" shrinkToFit="1"/>
    </xf>
    <xf numFmtId="0" fontId="9" fillId="3" borderId="65" xfId="0" applyFont="1" applyFill="1" applyBorder="1" applyAlignment="1">
      <alignment horizontal="center" vertical="center"/>
    </xf>
    <xf numFmtId="0" fontId="0" fillId="3" borderId="66" xfId="0" applyFill="1" applyBorder="1" applyAlignment="1">
      <alignment vertical="center"/>
    </xf>
    <xf numFmtId="0" fontId="0" fillId="3" borderId="67" xfId="0" applyFill="1" applyBorder="1" applyAlignment="1">
      <alignment vertical="center"/>
    </xf>
    <xf numFmtId="0" fontId="7" fillId="3" borderId="29" xfId="0" applyFont="1" applyFill="1" applyBorder="1" applyAlignment="1">
      <alignment horizontal="center" vertical="center"/>
    </xf>
    <xf numFmtId="0" fontId="10" fillId="3" borderId="0" xfId="0" applyFont="1" applyFill="1" applyAlignment="1">
      <alignment vertical="center"/>
    </xf>
    <xf numFmtId="0" fontId="10" fillId="3" borderId="49" xfId="0" applyFont="1" applyFill="1" applyBorder="1" applyAlignment="1">
      <alignment vertical="center"/>
    </xf>
    <xf numFmtId="0" fontId="20" fillId="4" borderId="63" xfId="0" applyFont="1" applyFill="1" applyBorder="1" applyAlignment="1">
      <alignment vertical="center" wrapText="1"/>
    </xf>
    <xf numFmtId="0" fontId="20" fillId="4" borderId="64" xfId="0" applyFont="1" applyFill="1" applyBorder="1" applyAlignment="1">
      <alignment vertical="center"/>
    </xf>
    <xf numFmtId="0" fontId="20" fillId="4" borderId="22" xfId="0" applyFont="1" applyFill="1" applyBorder="1" applyAlignment="1">
      <alignment vertical="center"/>
    </xf>
    <xf numFmtId="3" fontId="5" fillId="3" borderId="10" xfId="0" applyNumberFormat="1" applyFont="1" applyFill="1" applyBorder="1" applyAlignment="1">
      <alignment horizontal="center" vertical="center"/>
    </xf>
    <xf numFmtId="0" fontId="0" fillId="3" borderId="1" xfId="0" applyFill="1" applyBorder="1" applyAlignment="1">
      <alignment horizontal="center" vertical="center"/>
    </xf>
    <xf numFmtId="3" fontId="20" fillId="3" borderId="63" xfId="0" applyNumberFormat="1" applyFont="1" applyFill="1" applyBorder="1" applyAlignment="1">
      <alignment vertical="center"/>
    </xf>
    <xf numFmtId="0" fontId="20" fillId="0" borderId="22" xfId="0" applyFont="1" applyBorder="1" applyAlignment="1">
      <alignment vertical="center"/>
    </xf>
    <xf numFmtId="3" fontId="23" fillId="3" borderId="27" xfId="0" applyNumberFormat="1" applyFont="1" applyFill="1" applyBorder="1" applyAlignment="1">
      <alignment horizontal="left" vertical="center"/>
    </xf>
    <xf numFmtId="0" fontId="23" fillId="3" borderId="22" xfId="0" applyFont="1" applyFill="1" applyBorder="1" applyAlignment="1">
      <alignment horizontal="left" vertical="center"/>
    </xf>
    <xf numFmtId="0" fontId="20" fillId="3" borderId="83" xfId="0" applyFont="1" applyFill="1" applyBorder="1" applyAlignment="1">
      <alignment vertical="center" wrapText="1"/>
    </xf>
    <xf numFmtId="0" fontId="20" fillId="3" borderId="84" xfId="0" applyFont="1" applyFill="1" applyBorder="1" applyAlignment="1">
      <alignment vertical="center"/>
    </xf>
    <xf numFmtId="0" fontId="20" fillId="3" borderId="85" xfId="0" applyFont="1" applyFill="1" applyBorder="1" applyAlignment="1">
      <alignment vertical="center"/>
    </xf>
    <xf numFmtId="3" fontId="0" fillId="0" borderId="28" xfId="0" applyNumberFormat="1" applyBorder="1" applyAlignment="1">
      <alignment horizontal="right" vertical="center" indent="1"/>
    </xf>
    <xf numFmtId="0" fontId="0" fillId="0" borderId="86" xfId="0" applyFont="1" applyBorder="1" applyAlignment="1">
      <alignment horizontal="right" vertical="center" indent="1"/>
    </xf>
    <xf numFmtId="3" fontId="20" fillId="3" borderId="22" xfId="0" applyNumberFormat="1" applyFont="1" applyFill="1" applyBorder="1" applyAlignment="1">
      <alignment vertical="center"/>
    </xf>
    <xf numFmtId="3" fontId="20" fillId="3" borderId="42" xfId="0" applyNumberFormat="1" applyFont="1" applyFill="1" applyBorder="1" applyAlignment="1">
      <alignment vertical="center"/>
    </xf>
    <xf numFmtId="3" fontId="20" fillId="3" borderId="81" xfId="0" applyNumberFormat="1" applyFont="1" applyFill="1" applyBorder="1" applyAlignment="1">
      <alignment vertical="center"/>
    </xf>
    <xf numFmtId="0" fontId="20" fillId="3" borderId="87" xfId="0" applyFont="1" applyFill="1" applyBorder="1" applyAlignment="1">
      <alignment vertical="center"/>
    </xf>
    <xf numFmtId="0" fontId="20" fillId="3" borderId="88" xfId="0" applyFont="1" applyFill="1" applyBorder="1" applyAlignment="1">
      <alignment vertical="center"/>
    </xf>
    <xf numFmtId="3" fontId="9" fillId="3" borderId="27" xfId="0" applyNumberFormat="1" applyFont="1" applyFill="1" applyBorder="1" applyAlignment="1">
      <alignment horizontal="left" vertical="center"/>
    </xf>
    <xf numFmtId="0" fontId="9" fillId="3" borderId="22" xfId="0" applyFont="1" applyFill="1" applyBorder="1" applyAlignment="1">
      <alignment horizontal="left" vertical="center"/>
    </xf>
    <xf numFmtId="3" fontId="9" fillId="3" borderId="3" xfId="0" applyNumberFormat="1" applyFont="1" applyFill="1" applyBorder="1" applyAlignment="1">
      <alignment vertical="center"/>
    </xf>
    <xf numFmtId="0" fontId="9" fillId="3" borderId="3" xfId="0" applyFont="1" applyFill="1" applyBorder="1" applyAlignment="1">
      <alignment vertical="center"/>
    </xf>
    <xf numFmtId="3" fontId="9" fillId="3" borderId="27" xfId="0" applyNumberFormat="1" applyFont="1" applyFill="1" applyBorder="1" applyAlignment="1">
      <alignment horizontal="center" vertical="center"/>
    </xf>
    <xf numFmtId="0" fontId="9" fillId="3" borderId="64" xfId="0" applyFont="1" applyFill="1" applyBorder="1" applyAlignment="1">
      <alignment horizontal="center" vertical="center"/>
    </xf>
    <xf numFmtId="0" fontId="9" fillId="3" borderId="34" xfId="0" applyFont="1" applyFill="1" applyBorder="1" applyAlignment="1">
      <alignment horizontal="center" vertical="center"/>
    </xf>
    <xf numFmtId="0" fontId="0" fillId="2" borderId="0" xfId="0" applyFill="1" applyProtection="1">
      <protection/>
    </xf>
  </cellXfs>
  <cellStyles count="10">
    <cellStyle name="Normal" xfId="0" builtinId="0"/>
    <cellStyle name="Percent" xfId="15" builtinId="5"/>
    <cellStyle name="Currency" xfId="16" builtinId="4"/>
    <cellStyle name="Currency [0]" xfId="17" builtinId="7"/>
    <cellStyle name="Comma" xfId="18" builtinId="3"/>
    <cellStyle name="Comma [0]" xfId="19" builtinId="6"/>
    <cellStyle name="Hypertextový odkaz" xfId="20" builtinId="8"/>
    <cellStyle name="normální 2" xfId="21"/>
    <cellStyle name="Normální 4" xfId="22"/>
    <cellStyle name="Normální 3" xfId="23"/>
  </cellStyles>
  <dxfs count="8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rgb="FFFF0000"/>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auto="1"/>
        </left>
        <right style="thin">
          <color auto="1"/>
        </right>
        <top style="thin">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theme="2"/>
        </left>
        <right style="thin">
          <color theme="2"/>
        </right>
        <top style="thin">
          <color theme="2"/>
        </top>
        <bottom style="thick">
          <color auto="1"/>
        </bottom>
        <horizontal style="thin">
          <color theme="2"/>
        </horizontal>
      </border>
    </dxf>
    <dxf>
      <border>
        <left style="medium">
          <color auto="1"/>
        </left>
        <right style="medium">
          <color auto="1"/>
        </right>
        <top style="medium">
          <color auto="1"/>
        </top>
        <vertical style="medium">
          <color auto="1"/>
        </vertical>
        <horizontal style="medium">
          <color auto="1"/>
        </horizontal>
      </border>
    </dxf>
    <dxf>
      <border>
        <left style="thin">
          <color theme="2"/>
        </left>
        <right style="thin">
          <color theme="2"/>
        </right>
        <top style="thin">
          <color theme="2"/>
        </top>
        <bottom style="thick">
          <color auto="1"/>
        </bottom>
        <horizontal style="thin">
          <color theme="2"/>
        </horizontal>
      </border>
    </dxf>
    <dxf>
      <border>
        <left style="thin">
          <color theme="2"/>
        </left>
        <right style="thin">
          <color theme="2"/>
        </right>
        <top style="thin">
          <color theme="2"/>
        </top>
        <bottom style="thick">
          <color auto="1"/>
        </bottom>
        <horizontal style="thin">
          <color theme="2"/>
        </horizontal>
      </border>
    </dxf>
    <dxf>
      <fill>
        <patternFill>
          <bgColor rgb="FFFF0000"/>
        </patternFill>
      </fill>
    </dxf>
  </dxfs>
  <tableStyles count="7" defaultTableStyle="TableStyleMedium2" defaultPivotStyle="PivotStyleLight16">
    <tableStyle name="Styl tabulky 1" pivot="0" count="1">
      <tableStyleElement type="lastTotalCell" dxfId="85"/>
    </tableStyle>
    <tableStyle name="Styl tabulky 2" pivot="0" count="1">
      <tableStyleElement type="wholeTable" dxfId="84"/>
    </tableStyle>
    <tableStyle name="Styl tabulky 2 2" pivot="0" count="2">
      <tableStyleElement type="wholeTable" dxfId="83"/>
      <tableStyleElement type="firstRowStripe" dxfId="82"/>
    </tableStyle>
    <tableStyle name="Styl tabulky 2 3" pivot="0" count="2">
      <tableStyleElement type="wholeTable" dxfId="81"/>
      <tableStyleElement type="headerRow" dxfId="80"/>
    </tableStyle>
    <tableStyle name="Styl tabulky 2 3 2" pivot="0" count="2">
      <tableStyleElement type="wholeTable" dxfId="79"/>
      <tableStyleElement type="headerRow" dxfId="78"/>
    </tableStyle>
    <tableStyle name="Styl tabulky 2 3 2 2" pivot="0" count="2">
      <tableStyleElement type="wholeTable" dxfId="77"/>
      <tableStyleElement type="headerRow" dxfId="76"/>
    </tableStyle>
    <tableStyle name="Styl tabulky 2 3 2 2 2" pivot="0" count="2">
      <tableStyleElement type="wholeTable" dxfId="75"/>
      <tableStyleElement type="headerRow" dxfId="74"/>
    </tableStyle>
  </tableStyles>
  <colors>
    <indexedColors>
      <rgbColor rgb="00000000"/>
      <rgbColor rgb="00FFFFFF"/>
      <rgbColor rgb="00FF0000"/>
      <rgbColor rgb="0000FF00"/>
      <rgbColor rgb="000000FF"/>
      <rgbColor rgb="00FFFF00"/>
      <rgbColor rgb="00FF00FF"/>
      <rgbColor rgb="0000FFFF"/>
      <rgbColor rgb="00CCFFCC"/>
      <rgbColor rgb="00FFFFFF"/>
      <rgbColor rgb="00FF0000"/>
      <rgbColor rgb="0000FF00"/>
      <rgbColor rgb="000000FF"/>
      <rgbColor rgb="00FFFF00"/>
      <rgbColor rgb="00FF00FF"/>
      <rgbColor rgb="0000FFFF"/>
      <rgbColor rgb="0066FF99"/>
      <rgbColor rgb="00008000"/>
      <rgbColor rgb="00000080"/>
      <rgbColor rgb="00808000"/>
      <rgbColor rgb="00800080"/>
      <rgbColor rgb="00008080"/>
      <rgbColor rgb="00C0C0C0"/>
      <rgbColor rgb="00808080"/>
      <rgbColor rgb="00FFCCCC"/>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CC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3">
    <xs:schema xmlns:xs="http://www.w3.org/2001/XMLSchema" xmlns="" attributeFormDefault="unqualified" elementFormDefault="unqualified">
      <xs:simpleType xmlns:xalan="http://xml.apache.org/xslt" name="dateInMultiFormat">
        <xs:restriction base="xs:string">
          <xs:pattern value="(([1-9])|((0[1-9])|([12][0-9]))|(3[0-1]))\.((0?[1-9])|(1[0-2]))\.((19[0-9]{2})|(2[0-9]{3}))"/>
        </xs:restriction>
      </xs:simpleType>
      <xs:element xmlns:xalan="http://xml.apache.org/xslt" name="Pisemnost">
        <xs:complexType>
          <xs:sequence>
            <xs:element name="DPHKH1">
              <xs:complexType>
                <xs:sequence>
                  <xs:element maxOccurs="1" minOccurs="1" name="VetaD">
                    <xs:complexType>
                      <xs:attribute name="rok" use="required">
                        <xs:annotation>
                          <xs:documentation>vyplníte kalendářní rok, za který podáváte kontrolní hlášení. Vyplnění tohoto údaje je pro další zpracování nezbytné.
					</xs:documentation>
                        </xs:annotation>
                        <xs:simpleType>
                          <xs:restriction base="xs:decimal">
                            <xs:totalDigits value="4"/>
                            <xs:fractionDigits value="0"/>
                          </xs:restriction>
                        </xs:simpleType>
                      </xs:attribute>
                      <xs:attribute name="zdobd_od"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od, pak se předpokládá interval od zadaného data období do konce zadaného období.</xs:documentation>
                        </xs:annotation>
                      </xs:attribute>
                      <xs:attribute name="khdph_forma" use="required">
                        <xs:annotation>
                          <xs:documentation>Druh kontrolního hlášení:&lt;br&gt;
								plátce vždy označí, o jaký druh kontrolního hlášení se jedná:&lt;br&gt;
								&lt;b&gt; Řádné (§ 101e):&lt;/b&gt; povinnost podat v zákonem stanovené lhůtě. Jedná se vždy o první podání za dané období, i když je podáváno po termínu pro podání.&lt;br&gt;
								&lt;b&gt;Opravné (§ 101f odst. 1):&lt;/b&gt; možnost nahradit již podané řádné kontrolní hlášení, a to pouze pokud neuplynula lhůta pro podání tohoto řádného kontrolního hlášení.
									K předchozímu kontrolnímu hlášení se nepřihlíží, tj. plátce uvede znovu všechny údaje za předmětné období s promítnutím oprav.&lt;br&gt;
								&lt;b&gt;Následné (§ 101f odst. 2):&lt;/b&gt;
								&lt;br&gt; Povinnost podat následné kontrolní hlášení vzniká v případě, že plátce zjistí po uplynutí lhůty k podání řádného kontrolního hlášení, že v tomto kontrolním hlášení uvedl nesprávné nebo neúplné údaje. Následné kontrolní hlášení se podává do 5 pracovních dnů ode dne zjištění nesprávných nebo neúplných údajů nebo pokud byl vyzván k podání upřesněného a doplněného KH.
								&lt;br&gt;	Následné kontrolní hlášení nebude podáváno pouze jako rozdíl proti dříve podanému kontrolnímu hlášení, ale znovu - tedy jako &lt;b&gt; úplné se všemi údaji za předmětné období s promítnutím oprav.&lt;/b&gt;
								&lt;br&gt;
								&lt;b&gt;Následné/opravné&lt;/b&gt; se podává v případě, kdy DS zjistí chybné údaje a termín pro podání následného kontrolního hlášení ještě neuběhl.&lt;br&gt;
								Volby
								&lt;ul&gt;
								&lt;p&gt;&lt;/p&gt;
								&lt;li&gt;    B - řádné&lt;/li&gt;&lt;p&gt;&lt;/p&gt;
								&lt;li&gt;    O - opravné&lt;/li&gt;&lt;p&gt;&lt;/p&gt;
								&lt;li&gt;    N - následné&lt;/li&gt;&lt;p&gt;&lt;/p&gt;
								&lt;li&gt;    E - následné/opravné&lt;/li&gt;
								&lt;/ul&gt;</xs:documentation>
                        </xs:annotation>
                        <xs:simpleType>
                          <xs:restriction base="xs:string">
                            <xs:minLength value="0"/>
                            <xs:maxLength value="1"/>
                          </xs:restriction>
                        </xs:simpleType>
                      </xs:attribute>
                      <xs:attribute name="vyzva_odp" use="optional">
                        <xs:annotation>
                          <xs:documentation> se vyplňuje pouze ve specifických případech jako reakce na výzvu správce daně, kdy však plátce nemá povinnost podat kontrolní hlášení nebo potvrzuje správnost naposledy podaného kontrolního hlášení (tj. nemění žádná data). V případě použití této volby se nevyplňují řádky v oddílech A, B i C, ale vyplnění údajů 
					o Plátci a Záhlaví je pro další zpracování nezbytné. Plátce je při využití uvedené volby vyzván aplikací EPO k doplnění položky „č.j. výzvy“ (resp. celé číslo jednací správce daně z doručené výzvy). Tímto způsobem plátce odpovídá v uvedeném případě na výzvu správce daně.
					&lt;br&gt;Volby
					&lt;ul&gt;
					&lt;li&gt;B - Nemám povinnost podat KH (nulové KH). &lt;/li&gt;
					&lt;li&gt;P - Potvrzuji správnost naposledy podaného KH.&lt;/li&gt;
					&lt;/ul&gt; </xs:documentation>
                        </xs:annotation>
                        <xs:simpleType>
                          <xs:restriction base="xs:string">
                            <xs:minLength value="0"/>
                            <xs:maxLength value="1"/>
                          </xs:restriction>
                        </xs:simpleType>
                      </xs:attribute>
                      <xs:attribute fixed="DPH" name="k_uladis" use="required">
                        <xs:annotation>
                          <xs:documentation>Musí obsahovat "DPH".</xs:documentation>
                        </xs:annotation>
                      </xs:attribute>
                      <xs:attribute name="ctvrt" use="optional">
                        <xs:annotation>
                          <xs:documentation>Období, za které kontrolní hlášení podává. Plátce vyplní kalendářní čtvrtletí, za které (příp. za jehož část) podává kontrolní hlášení. Kalendářní čtvrtletí uveďte číslicí v rozsahu 1 až 4,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1"/>
                            <xs:fractionDigits value="0"/>
                          </xs:restriction>
                        </xs:simpleType>
                      </xs:attribute>
                      <xs:attribute name="mesic" use="optional">
                        <xs:annotation>
                          <xs:documentation>	Období, za které kontrolní hlášení podává. Plátce vyplní kalendářní měsíc, za který (příp. za jehož část) podává kontrolní hlášení. Kalendářní měsíc uveďte číslicí v rozsahu 1 až 12,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2"/>
                            <xs:fractionDigits value="0"/>
                          </xs:restriction>
                        </xs:simpleType>
                      </xs:attribute>
                      <xs:attribute name="zdobd_do"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do, pak se předpokládá interval od počátku zadaného období do zadaného data.</xs:documentation>
                        </xs:annotation>
                      </xs:attribute>
                      <xs:attribute fixed="KH1" name="dokument" use="required"/>
                      <xs:attribute name="c_jed_vyzvy" use="optional">
                        <xs:annotation>
                          <xs:documentation>uveďte ve tvaru (vč. uvedených oddělovačů):&lt;br&gt;
					99999999/99/9999-99999-999999&lt;br&gt;
					V případě použití volby "rychlá odpověď na výzvu" je vyplnění položky pro další zpracování nezbytné.</xs:documentation>
                        </xs:annotation>
                        <xs:simpleType>
                          <xs:restriction base="xs:string">
                            <xs:minLength value="0"/>
                            <xs:maxLength value="32"/>
                          </xs:restriction>
                        </xs:simpleType>
                      </xs:attribute>
                      <xs:attribute name="d_zjist" type="dateInMultiFormat" use="optional">
                        <xs:annotation>
                          <xs:documentation>vyplníte jen tehdy, pokud jste vyznačili, že podáváte následné kontrolní hlášení. V tomto případě je vyplnění dne, kdy jste zjistil(a-i) důvody pro podání následného kontrolního hlášení, pro další zpracování nezbytné. Buď  "Důvody pro podání následného kontrolního hlášení zjištěny dne" anebo č.j. výzvy musí být vyplněno.
					</xs:documentation>
                        </xs:annotation>
                      </xs:attribute>
                      <xs:attribute name="d_poddp" type="dateInMultiFormat" use="optional">
                        <xs:annotation>
                          <xs:documentation>Tento údaj se předvyplní dnešním datem.</xs:documentation>
                        </xs:annotation>
                      </xs:attribute>
                    </xs:complexType>
                  </xs:element>
                  <xs:element maxOccurs="1" minOccurs="1" name="VetaP">
                    <xs:complexType>
                      <xs:attribute name="c_pop" use="optional">
                        <xs:annotation>
                          <xs:documentation>místa pobytu nebo sídla daňového subjektu.</xs:documentation>
                        </xs:annotation>
                        <xs:simpleType>
                          <xs:restriction base="xs:decimal">
                            <xs:totalDigits value="6"/>
                            <xs:fractionDigits value="0"/>
                          </xs:restriction>
                        </xs:simpleType>
                      </xs:attribute>
                      <xs:attribute name="zast_typ" use="optional">
                        <xs:annotation>
                          <xs:documentation>F - fyzická osoba &lt;BR&gt; P - právnická osoba&lt;BR&gt; Pokud podává podepisující osoba je povinné.</xs:documentation>
                        </xs:annotation>
                        <xs:simpleType>
                          <xs:restriction base="xs:string">
                            <xs:minLength value="0"/>
                            <xs:maxLength value="1"/>
                          </xs:restriction>
                        </xs:simpleType>
                      </xs:attribute>
                      <xs:attribute name="opr_postav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40"/>
                          </xs:restriction>
                        </xs:simpleType>
                      </xs:attribute>
                      <xs:attribute name="zast_nazev" use="optional">
                        <xs:annotation>
                          <xs:documentation>podepisující osoba.&lt;BR&gt;Pokud podává právnická podepisující osoba je povinné.</xs:documentation>
                        </xs:annotation>
                        <xs:simpleType>
                          <xs:restriction base="xs:string">
                            <xs:minLength value="0"/>
                            <xs:maxLength value="255"/>
                          </xs:restriction>
                        </xs:simpleType>
                      </xs:attribute>
                      <xs:attribute name="ulice" use="optional">
                        <xs:annotation>
                          <xs:documentation>místa pobytu nebo sídla daňového subjektu.</xs:documentation>
                        </xs:annotation>
                        <xs:simpleType>
                          <xs:restriction base="xs:string">
                            <xs:minLength value="0"/>
                            <xs:maxLength value="38"/>
                          </xs:restriction>
                        </xs:simpleType>
                      </xs:attribute>
                      <xs:attribute name="psc" use="optional">
                        <xs:annotation>
                          <xs:documentation>místa pobytu nebo sídla daňového subjektu. PSČ v České republice musí mít délku 5 znaků bez mezer.</xs:documentation>
                        </xs:annotation>
                        <xs:simpleType>
                          <xs:restriction base="xs:string">
                            <xs:minLength value="0"/>
                            <xs:maxLength value="10"/>
                          </xs:restriction>
                        </xs:simpleType>
                      </xs:attribute>
                      <xs:attribute name="id_dats" use="optional">
                        <xs:annotation>
                          <xs:documentation>pokud má subjekt zpřístupněnu datovou schránku. Alespoň jedna z položek ID datové schránky nebo email
						musí být vyplněna. Id datové schránky je tvořeno 7 znaky v libovolné kombinaci číslic a písmen (velká a malá písmena se nerozlišují).
					</xs:documentation>
                        </xs:annotation>
                        <xs:simpleType>
                          <xs:restriction base="xs:string">
                            <xs:minLength value="0"/>
                            <xs:maxLength value="7"/>
                          </xs:restriction>
                        </xs:simpleType>
                      </xs:attribute>
                      <xs:attribute name="zast_kod" use="optional">
                        <xs:annotation>
                          <xs:documentation>Číselný kód podle níže uvedených typů podepisující osoby:&lt;br&gt;Fyzická osoba:&lt;br&gt;1 - zákonný zástupce nebo opatrovník&lt;br&gt;2 - ustanovený zástupce&lt;br&gt;	3 - společný zástupce, společný zmocněnec&lt;br&gt;	4a -  obecný zmocněnec - fyzická osoba i právnická osoba&lt;br&gt;	4b - fyzická osoba daňový poradce nebo advokát&lt;br&gt;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osoby&lt;br&gt;&lt;br&gt;Právnická osoba:&lt;br&gt;	2 - ustanovený zástupce&lt;br&gt;	3 - společný zástupce, společný zmocněnec&lt;br&gt;	4a - obecný zmocněnec - fyzická osoba i právnická osoba&lt;br&gt;	4c -právnická osoba vykonávající daňové poradenství&lt;br&gt;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xs:documentation>
                        </xs:annotation>
                        <xs:simpleType>
                          <xs:restriction base="xs:string">
                            <xs:minLength value="0"/>
                            <xs:maxLength value="2"/>
                          </xs:restriction>
                        </xs:simpleType>
                      </xs:attribute>
                      <xs:attribute name="zkrobchjm" use="optional">
                        <xs:annotation>
                          <xs:documentation>Obchodní jméno daňového subjektu právnické osoby.</xs:documentation>
                        </xs:annotation>
                        <xs:simpleType>
                          <xs:restriction base="xs:string">
                            <xs:minLength value="0"/>
                            <xs:maxLength value="255"/>
                          </xs:restriction>
                        </xs:simpleType>
                      </xs:attribute>
                      <xs:attribute name="sest_telef" use="optional">
                        <xs:annotation>
                          <xs:documentation>osoby, která sestavila podání/tvrzení.</xs:documentation>
                        </xs:annotation>
                        <xs:simpleType>
                          <xs:restriction base="xs:string">
                            <xs:minLength value="0"/>
                            <xs:maxLength value="14"/>
                          </xs:restriction>
                        </xs:simpleType>
                      </xs:attribute>
                      <xs:attribute name="email" use="optional">
                        <xs:annotation>
                          <xs:documentation>elektronická adresa, kterou plátce uvede v souladu s § 101g odst. 4 písm. b) a je výslovně určena pro
						účely doručování písemností vydaných správcem daně souvisejících s kontrolním hlášením (zejména případných výzev
						doručovaných podle § 101g odst. 4 a 5). Alespoň jedna z položek ID datové schránky nebo email musí být vyplněna.
					</xs:documentation>
                        </xs:annotation>
                        <xs:simpleType>
                          <xs:restriction base="xs:string">
                            <xs:minLength value="0"/>
                            <xs:maxLength value="255"/>
                          </xs:restriction>
                        </xs:simpleType>
                      </xs:attribute>
                      <xs:attribute name="c_pracufo" use="optional">
                        <xs:annotation>
                          <xs:documentation>územní pracoviště, kde je nebo bude umístěn spis daňového subjektu (podle § 13 zákona číslo 456/2011 Sb., o Finanční správě České republiky, ve znění pozdějších předpisů).&lt;br&gt;
Pro popis číselníku Pracoviště FÚ klikněte &lt;a href="http://adisepo.mfcr.cz/adis/jepo/epo/ciselnik_ukazka.htm?C=pracufo"&gt;zde&lt;/a&gt;.</xs:documentation>
                        </xs:annotation>
                        <xs:simpleType>
                          <xs:restriction base="xs:decimal">
                            <xs:totalDigits value="4"/>
                            <xs:fractionDigits value="0"/>
                          </xs:restriction>
                        </xs:simpleType>
                      </xs:attribute>
                      <xs:attribute name="c_telef" use="optional">
                        <xs:annotation>
                          <xs:documentation>kontaktní daňového subjektu.</xs:documentation>
                        </xs:annotation>
                        <xs:simpleType>
                          <xs:restriction base="xs:string">
                            <xs:minLength value="0"/>
                            <xs:maxLength value="14"/>
                          </xs:restriction>
                        </xs:simpleType>
                      </xs:attribute>
                      <xs:attribute name="sest_prijmeni" use="optional">
                        <xs:annotation>
                          <xs:documentation>osoby, která sestavila podání/tvrzení.</xs:documentation>
                        </xs:annotation>
                        <xs:simpleType>
                          <xs:restriction base="xs:string">
                            <xs:minLength value="0"/>
                            <xs:maxLength value="36"/>
                          </xs:restriction>
                        </xs:simpleType>
                      </xs:attribute>
                      <xs:attribute name="naz_obce" use="optional">
                        <xs:annotation>
                          <xs:documentation>místo pobytu nebo sídla daňového subjektu&lt;br&gt;
Pro popis číselníku Obce klikněte &lt;a href="http://adisepo.mfcr.cz/adis/jepo/epo/ciselnik_ukazka.htm?C=obce"&gt;zde&lt;/a&gt;.</xs:documentation>
                        </xs:annotation>
                        <xs:simpleType>
                          <xs:restriction base="xs:string">
                            <xs:minLength value="0"/>
                            <xs:maxLength value="48"/>
                          </xs:restriction>
                        </xs:simpleType>
                      </xs:attribute>
                      <xs:attribute name="prijmeni" use="optional">
                        <xs:annotation>
                          <xs:documentation>daňového subjektu fyzické osoby.</xs:documentation>
                        </xs:annotation>
                        <xs:simpleType>
                          <xs:restriction base="xs:string">
                            <xs:minLength value="0"/>
                            <xs:maxLength value="36"/>
                          </xs:restriction>
                        </xs:simpleType>
                      </xs:attribute>
                      <xs:attribute name="stat" use="optional">
                        <xs:annotation>
                          <xs:documentation>Název státu místa pobytu nebo sídla daňového subjektu. Pro hodnotu této položky použijte číselník Země (zeme). Z číselníku se vkládá položka naz_zeme_c25.&lt;br&gt;
Pro popis číselníku Země klikněte &lt;a href="http://adisepo.mfcr.cz/adis/jepo/epo/ciselnik_ukazka.htm?C=zeme"&gt;zde&lt;/a&gt;.</xs:documentation>
                        </xs:annotation>
                        <xs:simpleType>
                          <xs:restriction base="xs:string">
                            <xs:minLength value="0"/>
                            <xs:maxLength value="25"/>
                          </xs:restriction>
                        </xs:simpleType>
                      </xs:attribute>
                      <xs:attribute name="zast_dat_nar" type="dateInMultiFormat" use="optional">
                        <xs:annotation>
                          <xs:documentation>podepisující osoba.&lt;BR&gt;Pokud podává fyzická podepisující osoba, buď datum narození nebo evidenční číslo je povinné.</xs:documentation>
                        </xs:annotation>
                      </xs:attribute>
                      <xs:attribute name="dic" use="required">
                        <xs:annotation>
                          <xs:documentation>Kmenová část daňového identifikačního čísla.
					</xs:documentation>
                        </xs:annotation>
                        <xs:simpleType>
                          <xs:restriction base="xs:string">
                            <xs:pattern value="[0-9]{1,10}"/>
                          </xs:restriction>
                        </xs:simpleType>
                      </xs:attribute>
                      <xs:attribute name="opr_prijm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36"/>
                          </xs:restriction>
                        </xs:simpleType>
                      </xs:attribute>
                      <xs:attribute name="c_orient" use="optional">
                        <xs:annotation>
                          <xs:documentation>místa pobytu nebo sídla daňového subjektu.</xs:documentation>
                        </xs:annotation>
                        <xs:simpleType>
                          <xs:restriction base="xs:string">
                            <xs:minLength value="0"/>
                            <xs:maxLength value="4"/>
                          </xs:restriction>
                        </xs:simpleType>
                      </xs:attribute>
                      <xs:attribute name="zast_prijmeni" use="optional">
                        <xs:annotation>
                          <xs:documentation>podepisující osoba.&lt;BR&gt;Pokud podává fyzická podepisující osoba je povinné.</xs:documentation>
                        </xs:annotation>
                        <xs:simpleType>
                          <xs:restriction base="xs:string">
                            <xs:minLength value="0"/>
                            <xs:maxLength value="36"/>
                          </xs:restriction>
                        </xs:simpleType>
                      </xs:attribute>
                      <xs:attribute name="zast_ic" use="optional">
                        <xs:annotation>
                          <xs:documentation>podepisující osoba.&lt;BR&gt;Pokud podává právnická podepisující osoba je povinné.</xs:documentation>
                        </xs:annotation>
                        <xs:simpleType>
                          <xs:restriction base="xs:string">
                            <xs:pattern value="[0-9]{1,10}"/>
                          </xs:restriction>
                        </xs:simpleType>
                      </xs:attribute>
                      <xs:attribute name="c_ufo" use="required">
                        <xs:annotation>
                          <xs:documentation>Číslo finančního úřadu, kterému je podání určeno.&lt;br&gt;
Pro popis číselníku Územní finanční orgány klikněte &lt;a href="http://adisepo.mfcr.cz/adis/jepo/epo/ciselnik_ukazka.htm?C=ufo"&gt;zde&lt;/a&gt;.</xs:documentation>
                        </xs:annotation>
                        <xs:simpleType>
                          <xs:restriction base="xs:decimal">
                            <xs:totalDigits value="3"/>
                            <xs:fractionDigits value="0"/>
                          </xs:restriction>
                        </xs:simpleType>
                      </xs:attribute>
                      <xs:attribute name="zast_jmeno" use="optional">
                        <xs:annotation>
                          <xs:documentation>podepisující osoba.&lt;BR&gt;Pokud podává fyzická podepisující osoba je povinné.</xs:documentation>
                        </xs:annotation>
                        <xs:simpleType>
                          <xs:restriction base="xs:string">
                            <xs:minLength value="0"/>
                            <xs:maxLength value="20"/>
                          </xs:restriction>
                        </xs:simpleType>
                      </xs:attribute>
                      <xs:attribute name="opr_jmeno"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20"/>
                          </xs:restriction>
                        </xs:simpleType>
                      </xs:attribute>
                      <xs:attribute name="typ_ds" use="required">
                        <xs:annotation>
                          <xs:documentation>(V případě skupiny se uvede typ zastupujícícho člena.)&lt;BR&gt;F - fyzická osoba&lt;BR&gt;P - právnická osoba.</xs:documentation>
                        </xs:annotation>
                        <xs:simpleType>
                          <xs:restriction base="xs:string">
                            <xs:minLength value="0"/>
                            <xs:maxLength value="1"/>
                          </xs:restriction>
                        </xs:simpleType>
                      </xs:attribute>
                      <xs:attribute name="sest_jmeno" use="optional">
                        <xs:annotation>
                          <xs:documentation>osoby, která sestavila podání/tvrzení.</xs:documentation>
                        </xs:annotation>
                        <xs:simpleType>
                          <xs:restriction base="xs:string">
                            <xs:minLength value="0"/>
                            <xs:maxLength value="20"/>
                          </xs:restriction>
                        </xs:simpleType>
                      </xs:attribute>
                      <xs:attribute name="jmeno" use="optional">
                        <xs:annotation>
                          <xs:documentation>daňového subjektu fyzické osoby.</xs:documentation>
                        </xs:annotation>
                        <xs:simpleType>
                          <xs:restriction base="xs:string">
                            <xs:minLength value="0"/>
                            <xs:maxLength value="20"/>
                          </xs:restriction>
                        </xs:simpleType>
                      </xs:attribute>
                      <xs:attribute name="titul" use="optional">
                        <xs:annotation>
                          <xs:documentation>daňového subjektu fyzické osoby.</xs:documentation>
                        </xs:annotation>
                        <xs:simpleType>
                          <xs:restriction base="xs:string">
                            <xs:minLength value="0"/>
                            <xs:maxLength value="10"/>
                          </xs:restriction>
                        </xs:simpleType>
                      </xs:attribute>
                      <xs:attribute name="zast_ev_cislo" use="optional">
                        <xs:annotation>
                          <xs:documentation>Pokud podává fyzická podepisující osoba, buď datum narození nebo evidenční číslo je povinné.</xs:documentation>
                        </xs:annotation>
                        <xs:simpleType>
                          <xs:restriction base="xs:string">
                            <xs:minLength value="0"/>
                            <xs:maxLength value="36"/>
                          </xs:restriction>
                        </xs:simpleType>
                      </xs:attribute>
                    </xs:complexType>
                  </xs:element>
                  <xs:element maxOccurs="unbounded" minOccurs="0" name="VetaA1">
                    <xs:complexType>
                      <xs:attribute name="duzp" type="dateInMultiFormat" use="required">
                        <xs:annotation>
                          <xs:documentation>Datum uskutečnění zdanitelného plnění (plnění v režimu přenesení daňové povinnosti přiznává dodavatel ke dni uskutečnění zdanitelného plnění, nikoli z případných předcházejících přijatých plateb před uskutečněním zdanitelného plnění - tj. "záloh")
						- ve tvaru: DD.MM.RRRR (např.: 02.03.2016, tj. 10-místná položka). Datum uskutečnění zdanitelného plnění musí být vyšší než 
  31.12.2015. Doklady s DUZP nižším než 1.1.2016 je nutné podat pomocí Výpisu z evidence.
					</xs:documentation>
                        </xs:annotation>
                      </xs:attribute>
                      <xs:attribute name="c_evid_dd" use="required">
                        <xs:annotation>
                          <xs:documentation>Nepodává-li KH skupina, nesmí být duplicitní ev. č. daňového dokladu v řádcích se stejným kódem předmětu plnění.
					</xs:documentation>
                        </xs:annotation>
                        <xs:simpleType>
                          <xs:restriction base="xs:string">
                            <xs:minLength value="0"/>
                            <xs:maxLength value="60"/>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Vyberte z číselníku na základě předem vyplněného období ze stránky Záhlaví
					&lt;br&gt;&lt;b&gt;Pro zdaňovací období od 1.1.2016&lt;/b&gt;&lt;br&gt;
					1	Zlato&lt;br&gt;
					3	Dodání nemovité věci&lt;br&gt;
					4	Stavební a montážní práce&lt;br&gt;
					5	Zboží uvedené v příloze č.5&lt;br&gt;
					11	Povolenky na emise skleníkových plynů&lt;br&gt;
					12	Obiloviny a technické plodiny&lt;br&gt;
					13	Kovy&lt;br&gt;
					14	Mobilní telefony&lt;br&gt;
					15	Integrované obvody&lt;br&gt;
					16	Přenosná zařízení pro automatizované zpracování dat&lt;br&gt;
					17	Videoherní konzole&lt;br&gt;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zakl_dane1" use="required">
                        <xs:annotation>
                          <xs:documentation>bez rozlišení sazby daně </xs:documentation>
                        </xs:annotation>
                        <xs:simpleType>
                          <xs:restriction base="xs:decimal">
                            <xs:totalDigits value="17"/>
                            <xs:fractionDigits value="2"/>
                          </xs:restriction>
                        </xs:simpleType>
                      </xs:attribute>
                      <xs:attribute name="dic_odb" use="required">
                        <xs:annotation>
                          <xs:documentation>(kmenová část bez mezer), povinný. Nesmí být uvedeno vlastní DIČ.</xs:documentation>
                        </xs:annotation>
                        <xs:simpleType>
                          <xs:restriction base="xs:string">
                            <xs:pattern value="[0-9]{1,10}"/>
                          </xs:restriction>
                        </xs:simpleType>
                      </xs:attribute>
                    </xs:complexType>
                  </xs:element>
                  <xs:element maxOccurs="unbounded" minOccurs="0" name="VetaA2">
                    <xs:complexType>
                      <xs:attribute name="vatid_dod" use="optional">
                        <xs:annotation>
                          <xs:documentation>DIČ DPH dodavatele z jiného členského státu, tj. tzv. VAT ID, ve formátu bez mezer  bez kódu členského státu dodavatele – např. u Německa:
"12345678". V případě, že dodavatel nemá VAT ID, tj. EU DIČ DPH, (může se jednat např. o DIČ osoby povinné k dani z jiného členského státu nebo identifikaci zahraniční osoby povinné k dani, nebo ve vybraných případech přemístění  zboží podle § 16 odst. 4 a 5) – tak v těchto případech pole "Identifikace dodavatele" zůstává prázdné&lt;br&gt;&lt;b&gt;Daňová identifikační čísla členských států EU&lt;/b&gt;
		  		  &lt;br&gt;&lt;table border="1" cellspacing="1" cellpadding="5" width="100%"&gt;&lt;tr&gt;&lt;td width="18%" valign="top"&gt;&lt;b&gt;Název země&lt;/b&gt;&lt;/td&gt;&lt;td width="6%" valign="top"&gt;&lt;b&gt;Kód země&lt;/b&gt;&lt;/td&gt;&lt;td width="18%" valign="top"&gt;&lt;b&gt;Formát DIČ dodavatele&lt;/b&gt;&lt;/td&gt;&lt;td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ppd" type="dateInMultiFormat" use="required">
                        <xs:annotation>
                          <xs:documentation>datum povinnosti přiznat daň ve tvaru DD.MM.RRRR, tj. 10-místná položka - podle § 24
						(tj. ke	dni uskutečnění zdanitelného plnění nebo ke dni poskytnutí úplaty, a to ke dni, který nastal dříve), podle §25 (k patnáctému dni v měsíci, který následuje po měsíci, v němž bylo zboží pořízeno. Pokud však byl daňový doklad vystaven před patnáctým dnem měsíce, který následuje po měsíci, v němž bylo zboží pořízeno, vzniká povinnost přiznat daň ke dni vystavení tohoto dokladu. V případě pořízení zboží z jiného čl. státu podle § 16 odst. 4 a 5, tj. přemístění zboží do tuzemska z jiného čl.státu, vzniká povinnost přiznat daň dnem přemístění do tuzemska).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k_stat" use="optional">
                        <xs:annotation>
                          <xs:documentation>Kód státu, který přidělil daňové identifikační číslo registrace k DPH dodavatele.&lt;br&gt;-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c_evid_dd" use="optional">
                        <xs:annotation>
                          <xs:documentation>Evidenční číslo daňového dokladu uvedené na dokladu. Pokud plátce nemá doklad k dispozici, položku „Ev. číslo daňového dokladu“ ponechá prázdnou.</xs:documentation>
                        </xs:annotation>
                        <xs:simpleType>
                          <xs:restriction base="xs:string">
                            <xs:minLength value="0"/>
                            <xs:maxLength value="60"/>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A3">
                    <xs:complexType>
                      <xs:attribute name="d_narozeni" type="dateInMultiFormat" use="optional">
                        <xs:annotation>
                          <xs:documentation>Pokud má odběratel DIČ (kód státu a kmenová část DIČ nebo VAT ID), položka zůstane prázdná. Pokud odběratel nemá DIČ nebo VAT ID a je fyzická osoba nepovinná k dani, vyplní se zde datum narození (ve tvaru DD.MM.RRRR, tj 10-místná položka). Pokud je odběratel právnická osoba, tak položka zůstane prázdná.</xs:documentation>
                        </xs:annotation>
                      </xs:attribute>
                      <xs:attribute name="jm_prijm_obch" use="optional">
                        <xs:annotation>
                          <xs:documentation>Pokud má odběratel DIČ (kód státu a kmenová část DIČ nebo VAT ID), položka zůstane prázdná. Pokud odběratel nemá DIČ nebo VAT ID a je fyzická osoba nepovinná k dani, vyplní se zde jméno a příjmení. Pokud je odběratel právnická osoba, tak se zde vyplní obchodní jméno právnické osoby. Pokud nemá odběratel DIČ nebo VAT ID, je vyplnění této položky povinné.</xs:documentation>
                        </xs:annotation>
                        <xs:simpleType>
                          <xs:restriction base="xs:string">
                            <xs:minLength value="0"/>
                            <xs:maxLength value="57"/>
                          </xs:restriction>
                        </xs:simpleType>
                      </xs:attribute>
                      <xs:attribute name="c_evid_dd" use="required">
                        <xs:annotation>
                          <xs:documentation>Evidenční číslo daňového dokladu</xs:documentation>
                        </xs:annotation>
                        <xs:simpleType>
                          <xs:restriction base="xs:string">
                            <xs:minLength value="0"/>
                            <xs:maxLength value="60"/>
                          </xs:restriction>
                        </xs:simpleType>
                      </xs:attribute>
                      <xs:attribute name="k_stat" use="optional">
                        <xs:annotation>
                          <xs:documentation>Kód státu, který přidělil daňové identifikační číslo registrace k DPH odběratele.&lt;br&gt;-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osv_plneni" use="required">
                        <xs:annotation>
                          <xs:documentation>kterou je povinen uvést na kumulativním řádku 26 daňového přiznání k DPH.
						Vyplňují se údaje z daňového dokladu - jeden řádek = jeden daňový doklad.
						V případě vystavení souhrnného daňového
						dokladu (§ 31b), tj. dokladu za několik samostatných plnění, které plátce uskuteční pro stejnou osobu, uvede
						plátce souhrnnou hodnotu plnění z tohoto dokladu na jednom řádku kontrolního hlášení a do pole datum uskutečnění
						osvobozeného plnění ("DUP") uvede poslední
						(kalendářní) datum uskutečnění uvedené na dokladu.
					</xs:documentation>
                        </xs:annotation>
                        <xs:simpleType>
                          <xs:restriction base="xs:decimal">
                            <xs:totalDigits value="17"/>
                            <xs:fractionDigits value="2"/>
                          </xs:restriction>
                        </xs:simpleType>
                      </xs:attribute>
                      <xs:attribute name="dup" type="dateInMultiFormat" use="required">
                        <xs:annotation>
                          <xs:documentation>Datum uskutečnění osvobozeného plnění - ve tvaru DD.MM.RRRR, tj. 10- místná položka.</xs:documentation>
                        </xs:annotation>
                      </xs:attribute>
                      <xs:attribute name="m_pobytu_sidlo" use="optional">
                        <xs:annotation>
                          <xs:documentation>Pokud má odběratel DIČ (kód státu a kmenová část DIČ nebo VAT ID), položka zůstane prázdná. Pokud odběratel nemá DIČ nebo VAT ID a je fyzická osoba nepovinná k dani, vyplní se zde místo pobytu. Pokud je odběratel právnická osoba nepovinná k dani nebo osoba povinná k dani nemající tuzemské DIČ pro daňové účely nebo VAT ID, tak se zde vyplní sídlo právnické osoby. Pokud nemá odběratel DIČ nebo VAT ID, je vyplnění této položky povinné.</xs:documentation>
                        </xs:annotation>
                        <xs:simpleType>
                          <xs:restriction base="xs:string">
                            <xs:minLength value="0"/>
                            <xs:maxLength value="100"/>
                          </xs:restriction>
                        </xs:simpleType>
                      </xs:attribute>
                      <xs:attribute name="vatid_odb" use="optional">
                        <xs:annotation>
                          <xs:documentation>
					Pokud nemá odběratel DIČ (nebo tzv. „VAT ID“, resp. DIČ DPH EU – v případě osoby registrované k dani v jiném členském státě), položka zůstane prázdná (tj. fyzická osoba nepovinná k dani, nebo osoba povinná k dani nemající tuzemské DIČ pro daňové účely nebo VAT ID)a v těchto případech se pak dále uvádí údaj o jménu a příjmení nebo obchodním jménu/ datu narození (ve tvaru: DD.MM.RRRR, tj. 10-místná položka, u fyzické osoby nepovinné k dani) a místo pobytu nebo sídlo příjemce plnění (do pole pro místo pobytu se uvedou údaje - za sebou oddělené čárkou: ulice a číslo popisné nebo číslo orientační, název obce, PSČ, stát).
					&lt;br&gt; Pozn.: Pokud je vyplněna položka „Identifikace odběratele (Kód státu a kmenová část DIČ /VAT ID)“, tak položky týkající se „jména a příjmení/obchodního jména/data narození a místa pobytu/sídla“ – se již nevyplňují. Naopak pokud není vyplněna položka „Identifikace odběratele (Kód státu a kmenová část DIČ/VAT ID)“, stávají se povinnými poli pro vyplnění: „jméno a příjmení/obchodní jméno/datum narození (u fyzické osoby nepovinné k dani) a místo pobytu/sídlo.&lt;br&gt;
					Identifikace odběratele DIČ / VAT ID: DIČ DPH z jiného členského státu, tj. tzv. VAT ID, ve formátu bez mezer bez kódu členského státu odběratele – např. u Německa: "123456789". 
&lt;br&gt;&lt;b&gt;Daňová identifikační čísla členských států EU&lt;/b&gt;
		  		  &lt;br&gt;&lt;table border="1" cellspacing="1" cellpadding="5" width="100%"&gt;&lt;tr&gt;&lt;td width="18%" valign="top"&gt;&lt;b&gt;Název země&lt;/b&gt;&lt;/td&gt;&lt;td width="6%" valign="top"&gt;&lt;b&gt;Kód země&lt;/b&gt;&lt;/td&gt;&lt;td width="18%" valign="top"&gt;&lt;b&gt;Formát DIČ odběratele&lt;/b&gt;&lt;/td&gt;&lt;td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complexType>
                  </xs:element>
                  <xs:element maxOccurs="unbounded" minOccurs="0" name="VetaA4">
                    <xs:complexType>
                      <xs:attribute name="dic_odb" use="required">
                        <xs:annotation>
                          <xs:documentation>(kmenová část bez mezer), povinný. Nesmí být uvedeno vlastní DIČ.</xs:documentation>
                        </xs:annotation>
                        <xs:simpleType>
                          <xs:restriction base="xs:string">
                            <xs:pattern value="[0-9]{1,10}"/>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kod_rezim_pl" use="required">
                        <xs:annotation>
                          <xs:documentation>
					  Specifikace kódu režimu plnění:
					&lt;ul&gt;
					&lt;li&gt;0 - běžné plnění&lt;/li&gt;
					&lt;li&gt;1 - § 89 ZDPH (zvláštní režim pro cestovní službu)&lt;/li&gt;
					&lt;li&gt;2 - § 90 ZDPH (zvláštní režim pro použité zboží)&lt;/li&gt;&lt;/ul&gt;					 </xs:documentation>
                        </xs:annotation>
                        <xs:simpleType>
                          <xs:restriction base="xs:string">
                            <xs:minLength value="0"/>
                            <xs:maxLength value="1"/>
                          </xs:restriction>
                        </xs:simpleType>
                      </xs:attribute>
                      <xs:attribute name="dppd" type="dateInMultiFormat" use="required">
                        <xs:annotation>
                          <xs:documentation>Datum povinnosti přiznat daň (podle § 21 odst. 1: den uskutečnění zdanitelného plnění nebo den přijetí
						úplaty - tj. vč. případných přijatých plateb před uskutečněním plnění, - podle toho, který nastane dříve) - uvede
						se ve tvaru DD.MM.RRRR, tj. 10- místná položka
					</xs:documentation>
                        </xs:annotation>
                      </xs:attribute>
                      <xs:attribute name="zakl_dane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evid_dd" use="required">
                        <xs:annotation>
                          <xs:documentation>Nepodává-li kontrolní hlášení skupina, nesmí být evidenční číslo dokladu uvedeno duplicitně v řádcích se stejným kódem režimu plnění nebo v řádcích se stejným datem povinnosti přiznat daň.</xs:documentation>
                        </xs:annotation>
                        <xs:simpleType>
                          <xs:restriction base="xs:string">
                            <xs:minLength value="0"/>
                            <xs:maxLength value="60"/>
                          </xs:restriction>
                        </xs:simpleType>
                      </xs:attribute>
                      <xs:attribute name="zdph_44" use="required">
                        <xs:annotation>
                          <xs:documentation>Příznak, zda se jedná o opravu daně podle § 44 ZDPH. Nabývá hodnot:
					&lt;ul&gt;
					&lt;li&gt;N – nejedná se o § 44 ZDPH&lt;/li&gt;
					&lt;li&gt;A – jedná se o § 44 ZDPH &lt;/li&gt;
					&lt;/ul&gt;</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A5">
                    <xs:complexTyp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complexType>
                  </xs:element>
                  <xs:element maxOccurs="unbounded" minOccurs="0" name="VetaB1">
                    <xs:complexTyp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Uvede se (vybere z číselníku) na základě předem vyplněného období ze stránky Záhlaví. 
					Pokud bude na jednom daňovém dokladu uvedeno více druhů plnění (spadajících pod různé kódy), je nutno rozepsat každý kód plnění na samostatný řádek (s uvedením  stejného evidenčního čísla daňového dokladu).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dan3" use="optional">
                        <xs:annotation>
                          <xs:documentation>pro 2. sníženou sazb</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uzp" type="dateInMultiFormat" use="required">
                        <xs:annotation>
                          <xs:documentation>Datum uskutečnění zdanitelného plnění,(v režimu přenesení daňové povinnosti je odběratel povinen přiznat daň ke dni uskutečnění zdanitelného plnění „DUZP“, nikoli z případných předcházejících plateb před	uskutečněním zdanitelného plnění, - tj.„záloh“) – uvede se ve tvaru DD.MM.RRRR, tj. 10-místná položka Datum uskutečnění zdanitelného plnění musí být vyšší než 
  31.12.2015. Doklady s DUZP nižším než 1.1.2016 je nutné podat pomocí Výpisu z evidence.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a kódu předmětu plnění od jednoho poskytovatele plnění.
</xs:documentation>
                        </xs:annotation>
                        <xs:simpleType>
                          <xs:restriction base="xs:string">
                            <xs:minLength value="0"/>
                            <xs:maxLength value="60"/>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B2">
                    <xs:complexType>
                      <xs:attribute name="dppd" type="dateInMultiFormat" use="required">
                        <xs:annotation>
                          <xs:documentation>Datum, kdy nastaly skutečnosti zakládající povinnost daň přiznat (dodavatelem), tj. datum vzniku nároku
						na odpočet daně podle § 72 odst. 3 (datum povinnosti přiznat daň dodavatelem - "DPPD"). Tímto datem je den
						uskutečnění zdanitelného plnění nebo den přijetí úplaty, a to den, který nastane dříve (§ 21). Uvede se ve tvaru
						DD.MM.RRRR, tj. 10-místná položka
					</xs:documentation>
                        </xs:annotation>
                      </xs:attribute>
                      <xs:attribute name="pomer" use="required">
                        <xs:annotation>
                          <xs:documentation>ANO/NE. Specifikace poměrného nároku na odpočet daně, pokud je takto vykazován podle § 75.
					</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od jednoho poskytovatele plnění v řádcích se stejným datem povinnosti přiznat daň „DPPD“ nebo v řádcích se shodně vyplněným polem „Použit poměr“.</xs:documentation>
                        </xs:annotation>
                        <xs:simpleType>
                          <xs:restriction base="xs:string">
                            <xs:minLength value="0"/>
                            <xs:maxLength value="60"/>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zdph_44" use="required">
                        <xs:annotation>
                          <xs:documentation>specifikace opravy výše daně u pohledávek za dlužníky v insolvenčním řízení (§ 44 ZDPH), pokud se těchto údajů vyplňovaný řádek kontrolního hlášení týká.&lt;br&gt; Příznak, zda se jedná o opravu daně podle § 44 ZDPH.
					&lt;ul&gt;
						&lt;li&gt;N – nejedná se o § 44 ZDPH&lt;/li&gt;
					&lt;li&gt;A – jedná se o § 44 ZDPH &lt;/li&gt;
					&lt;/ul&gt;
					</xs:documentation>
                        </xs:annotation>
                        <xs:simpleType>
                          <xs:restriction base="xs:string">
                            <xs:minLength value="0"/>
                            <xs:maxLength value="1"/>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B3">
                    <xs:complexTyp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complexType>
                  </xs:element>
                  <xs:element maxOccurs="1" minOccurs="0" name="VetaC">
                    <xs:complexType>
                      <xs:attribute name="obrat5" use="optional">
                        <xs:annotation>
                          <xs:documentation>Celková hodnota základu daně u snížených sazeb  A.4. a A.5. za období (nebo součet tří kontrolních hlášení u čtvrtletního plátce) odpovídá řádku 2 přiznání k DPH. (Výpočet s maximální tolerancí +/- 1000 Kč.)
					</xs:documentation>
                        </xs:annotation>
                        <xs:simpleType>
                          <xs:restriction base="xs:decimal">
                            <xs:totalDigits value="19"/>
                            <xs:fractionDigits value="2"/>
                          </xs:restriction>
                        </xs:simpleType>
                      </xs:attribute>
                      <xs:attribute name="pln5" use="optional">
                        <xs:annotation>
                          <xs:documentation>Celková hodnota základu daně u snížených sazeb  B.2. a B.3. (nebo součet tří kontrolních hlášení u čtvrtletního plátce) odpovídá součtu řádků 41 daňového přiznání k DPH. (Výpočet s maximální tolerancí +/- 1000 Kč.) 
					</xs:documentation>
                        </xs:annotation>
                        <xs:simpleType>
                          <xs:restriction base="xs:decimal">
                            <xs:totalDigits value="19"/>
                            <xs:fractionDigits value="2"/>
                          </xs:restriction>
                        </xs:simpleType>
                      </xs:attribute>
                      <xs:attribute name="pln_rez_pren" use="optional">
                        <xs:annotation>
                          <xs:documentation>Celková hodnota základu daně A.1. za období (nebo součet tří  kontrolních hlášení u čtvrtletního plátce) odpovídá řádku 25 přiznání k DPH. (Výpočet s maximální tolerancí +/- 1000 Kč.)
					</xs:documentation>
                        </xs:annotation>
                        <xs:simpleType>
                          <xs:restriction base="xs:decimal">
                            <xs:totalDigits value="19"/>
                            <xs:fractionDigits value="2"/>
                          </xs:restriction>
                        </xs:simpleType>
                      </xs:attribute>
                      <xs:attribute name="pln23" use="optional">
                        <xs:annotation>
                          <xs:documentation>Celková hodnota základu daně (a daně) B.2. a B.3. (nebo součet tří kontrolních hlášení u čtvrtletního plátce) odpovídá součtu řádků 40 daňového přiznání k DPH. (Výpočet s maximální tolerancí +/- 1000 Kč.) 
					</xs:documentation>
                        </xs:annotation>
                        <xs:simpleType>
                          <xs:restriction base="xs:decimal">
                            <xs:totalDigits value="19"/>
                            <xs:fractionDigits value="2"/>
                          </xs:restriction>
                        </xs:simpleType>
                      </xs:attribute>
                      <xs:attribute name="obrat23" use="optional">
                        <xs:annotation>
                          <xs:documentation>Celková hodnota základu daně A.4. a A.5. za období (nebo součet tří kontrolních hlášení u čtvrtletního plátce) odpovídá řádku 1  přiznání k DPH. (Výpočet s maximální tolerancí +/- 1000 Kč.)
					</xs:documentation>
                        </xs:annotation>
                        <xs:simpleType>
                          <xs:restriction base="xs:decimal">
                            <xs:totalDigits value="19"/>
                            <xs:fractionDigits value="2"/>
                          </xs:restriction>
                        </xs:simpleType>
                      </xs:attribute>
                      <xs:attribute name="celk_zd_a2" use="optional">
                        <xs:annotation>
                          <xs:documentation>Celková hodnota základu daně A.2. za období (nebo součet tří  kontrolních hlášení u čtvrtletního plátce) odpovídá řádkům: 3, 4, 5, 6, 9, 12 a 13 přiznání k DPH. (Výpočet s maximální tolerancí +/- 1000 Kč.)
					</xs:documentation>
                        </xs:annotation>
                        <xs:simpleType>
                          <xs:restriction base="xs:decimal">
                            <xs:totalDigits value="19"/>
                            <xs:fractionDigits value="2"/>
                          </xs:restriction>
                        </xs:simpleType>
                      </xs:attribute>
                      <xs:attribute name="rez_pren23" use="optional">
                        <xs:annotation>
                          <xs:documentation>Celková hodnota základu daně B.1. za období (nebo součet tří kontrolních hlášení u čtvrtletního plátce) odpovídá součtu základů daně řádků 10. (Výpočet s maximální tolerancí +/- 1000 Kč.)
					</xs:documentation>
                        </xs:annotation>
                        <xs:simpleType>
                          <xs:restriction base="xs:decimal">
                            <xs:totalDigits value="19"/>
                            <xs:fractionDigits value="2"/>
                          </xs:restriction>
                        </xs:simpleType>
                      </xs:attribute>
                      <xs:attribute name="rez_pren5" use="optional">
                        <xs:annotation>
                          <xs:documentation>Celková hodnota základu daně u snížených sazeb B.1. za období (nebo součet tří kontrolních hlášení u čtvrtletního plátce) odpovídá součtu základů daně řádků 11 přiznání k DPH. (Výpočet s maximální tolerancí +/- 1000 Kč.)
					</xs:documentation>
                        </xs:annotation>
                        <xs:simpleType>
                          <xs:restriction base="xs:decimal">
                            <xs:totalDigits value="19"/>
                            <xs:fractionDigits value="2"/>
                          </xs:restriction>
                        </xs:simpleType>
                      </xs:attribute>
                    </xs:complexType>
                  </xs:element>
                </xs:sequence>
                <xs:attribute name="verzePis" type="xs:string"/>
              </xs:complexType>
            </xs:element>
            <xs:element maxOccurs="1" minOccurs="0" name="Kontrola">
              <xs:complexType>
                <xs:sequence>
                  <xs:any maxOccurs="unbounded" minOccurs="0" processContents="lax"/>
                </xs:sequence>
                <xs:anyAttribute processContents="lax"/>
              </xs:complexType>
            </xs:element>
          </xs:sequence>
          <xs:attribute name="verzeSW" type="xs:string"/>
          <xs:attribute name="nazevSW" type="xs:string"/>
          <xs:anyAttribute processContents="lax"/>
        </xs:complexType>
      </xs:element>
    </xs:schema>
  </Schema>
  <Map ID="5" Name="010208" RootElement="Pisemnost" SchemaID="Schema3" ShowImportExportValidationErrors="false" AutoFit="true" Append="false" PreserveSortAFLayout="true" PreserveFormat="true"/>
</MapInfo>
</file>

<file path=xl/_rels/workbook.xml.rels><?xml version="1.0" encoding="UTF-8" standalone="yes"?><Relationships xmlns="http://schemas.openxmlformats.org/package/2006/relationships"><Relationship Id="rId20" Type="http://schemas.openxmlformats.org/officeDocument/2006/relationships/externalLink" Target="externalLinks/externalLink1.xml" /><Relationship Id="rId22" Type="http://schemas.openxmlformats.org/officeDocument/2006/relationships/connections" Target="connections.xml" /><Relationship Id="rId21" Type="http://schemas.openxmlformats.org/officeDocument/2006/relationships/externalLink" Target="externalLinks/externalLink2.xml" /><Relationship Id="rId24" Type="http://schemas.openxmlformats.org/officeDocument/2006/relationships/xmlMaps" Target="xmlMaps.xml" /><Relationship Id="rId23" Type="http://schemas.openxmlformats.org/officeDocument/2006/relationships/sheetMetadata" Target="metadata.xml" /><Relationship Id="rId1" Type="http://schemas.openxmlformats.org/officeDocument/2006/relationships/theme" Target="theme/theme1.xml" /><Relationship Id="rId2" Type="http://schemas.openxmlformats.org/officeDocument/2006/relationships/worksheet" Target="worksheets/sheet1.xml" /><Relationship Id="rId3" Type="http://schemas.openxmlformats.org/officeDocument/2006/relationships/worksheet" Target="worksheets/sheet2.xml" /><Relationship Id="rId4" Type="http://schemas.openxmlformats.org/officeDocument/2006/relationships/worksheet" Target="worksheets/sheet3.xml" /><Relationship Id="rId9" Type="http://schemas.openxmlformats.org/officeDocument/2006/relationships/worksheet" Target="worksheets/sheet8.xml" /><Relationship Id="rId25" Type="http://schemas.openxmlformats.org/officeDocument/2006/relationships/calcChain" Target="calcChain.xml" /><Relationship Id="rId5" Type="http://schemas.openxmlformats.org/officeDocument/2006/relationships/worksheet" Target="worksheets/sheet4.xml" /><Relationship Id="rId6" Type="http://schemas.openxmlformats.org/officeDocument/2006/relationships/worksheet" Target="worksheets/sheet5.xml" /><Relationship Id="rId7" Type="http://schemas.openxmlformats.org/officeDocument/2006/relationships/worksheet" Target="worksheets/sheet6.xml" /><Relationship Id="rId8" Type="http://schemas.openxmlformats.org/officeDocument/2006/relationships/worksheet" Target="worksheets/sheet7.xml" /><Relationship Id="rId11" Type="http://schemas.openxmlformats.org/officeDocument/2006/relationships/worksheet" Target="worksheets/sheet10.xml" /><Relationship Id="rId10" Type="http://schemas.openxmlformats.org/officeDocument/2006/relationships/worksheet" Target="worksheets/sheet9.xml" /><Relationship Id="rId13" Type="http://schemas.openxmlformats.org/officeDocument/2006/relationships/worksheet" Target="worksheets/sheet12.xml" /><Relationship Id="rId12" Type="http://schemas.openxmlformats.org/officeDocument/2006/relationships/worksheet" Target="worksheets/sheet11.xml" /><Relationship Id="rId15" Type="http://schemas.openxmlformats.org/officeDocument/2006/relationships/worksheet" Target="worksheets/sheet14.xml" /><Relationship Id="rId14" Type="http://schemas.openxmlformats.org/officeDocument/2006/relationships/worksheet" Target="worksheets/sheet13.xml" /><Relationship Id="rId17" Type="http://schemas.openxmlformats.org/officeDocument/2006/relationships/worksheet" Target="worksheets/sheet16.xml" /><Relationship Id="rId16" Type="http://schemas.openxmlformats.org/officeDocument/2006/relationships/worksheet" Target="worksheets/sheet15.xml" /><Relationship Id="rId19" Type="http://schemas.openxmlformats.org/officeDocument/2006/relationships/sharedStrings" Target="sharedStrings.xml" /><Relationship Id="rId18" Type="http://schemas.openxmlformats.org/officeDocument/2006/relationships/styles" Target="styles.xml" /></Relationships>
</file>

<file path=xl/drawings/_rels/drawing1.xml.rels><?xml version="1.0" encoding="UTF-8" standalone="yes"?><Relationships xmlns="http://schemas.openxmlformats.org/package/2006/relationships"><Relationship Id="rId1" Type="http://schemas.openxmlformats.org/officeDocument/2006/relationships/image" Target="../media/image1.jpeg" /><Relationship Id="rId2" Type="http://schemas.openxmlformats.org/officeDocument/2006/relationships/image" Target="../media/image2.jpeg" /><Relationship Id="rId3"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66675</xdr:colOff>
      <xdr:row>0</xdr:row>
      <xdr:rowOff>66675</xdr:rowOff>
    </xdr:from>
    <xdr:to>
      <xdr:col>4</xdr:col>
      <xdr:colOff>581024</xdr:colOff>
      <xdr:row>5</xdr:row>
      <xdr:rowOff>124950</xdr:rowOff>
    </xdr:to>
    <xdr:pic>
      <xdr:nvPicPr>
        <xdr:cNvPr id="2" name="Picture 2" descr="LOGO_ASPEKT_dane_orez_www"/>
        <xdr:cNvPicPr>
          <a:picLocks noChangeArrowheads="1" noChangeAspect="1"/>
        </xdr:cNvPicPr>
      </xdr:nvPicPr>
      <xdr:blipFill>
        <a:blip r:embed="rId1"/>
        <a:stretch>
          <a:fillRect/>
        </a:stretch>
      </xdr:blipFill>
      <xdr:spPr bwMode="auto">
        <a:xfrm>
          <a:off x="66675" y="66675"/>
          <a:ext cx="2952750" cy="866775"/>
        </a:xfrm>
        <a:prstGeom prst="rect"/>
        <a:noFill/>
        <a:ln w="9525">
          <a:noFill/>
          <a:miter lim="800000"/>
        </a:ln>
      </xdr:spPr>
    </xdr:pic>
    <xdr:clientData/>
  </xdr:twoCellAnchor>
  <xdr:twoCellAnchor editAs="oneCell">
    <xdr:from>
      <xdr:col>11</xdr:col>
      <xdr:colOff>0</xdr:colOff>
      <xdr:row>0</xdr:row>
      <xdr:rowOff>0</xdr:rowOff>
    </xdr:from>
    <xdr:to>
      <xdr:col>13</xdr:col>
      <xdr:colOff>268081</xdr:colOff>
      <xdr:row>30</xdr:row>
      <xdr:rowOff>142875</xdr:rowOff>
    </xdr:to>
    <xdr:pic>
      <xdr:nvPicPr>
        <xdr:cNvPr id="3" name="Obrázek 2"/>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a:xfrm>
          <a:off x="6705600" y="0"/>
          <a:ext cx="6924675" cy="9953625"/>
        </a:xfrm>
        <a:prstGeom prst="rect"/>
      </xdr:spPr>
    </xdr:pic>
    <xdr:clientData/>
  </xdr:twoCellAnchor>
  <xdr:twoCellAnchor editAs="oneCell">
    <xdr:from>
      <xdr:col>5</xdr:col>
      <xdr:colOff>361950</xdr:colOff>
      <xdr:row>0</xdr:row>
      <xdr:rowOff>85725</xdr:rowOff>
    </xdr:from>
    <xdr:to>
      <xdr:col>9</xdr:col>
      <xdr:colOff>304800</xdr:colOff>
      <xdr:row>5</xdr:row>
      <xdr:rowOff>152400</xdr:rowOff>
    </xdr:to>
    <xdr:pic>
      <xdr:nvPicPr>
        <xdr:cNvPr id="4" name="Picture 3"/>
        <xdr:cNvPicPr>
          <a:picLocks noChangeAspect="1"/>
        </xdr:cNvPicPr>
      </xdr:nvPicPr>
      <xdr:blipFill>
        <a:blip r:embed="rId3"/>
        <a:stretch>
          <a:fillRect/>
        </a:stretch>
      </xdr:blipFill>
      <xdr:spPr>
        <a:xfrm>
          <a:off x="3409950" y="85725"/>
          <a:ext cx="2381250" cy="876300"/>
        </a:xfrm>
        <a:prstGeom prst="rect"/>
      </xdr:spPr>
    </xdr:pic>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file:///C:\Data\NAHRANI\PRIZNANI\TODO\TODO\KH_DPH\DPH1509_xml.xlsx"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DATA/PRIZNANI/DPH19xx_KH_AJ_xml.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ZAKL_DATA"/>
      <sheetName val="XML_export"/>
      <sheetName val="DPH1"/>
      <sheetName val="DPH2"/>
      <sheetName val="Kontrola"/>
      <sheetName val="Data pro XML"/>
      <sheetName val="Obory činnosti"/>
      <sheetName val="Finanční úřady"/>
    </sheetNames>
    <sheetDataSet>
      <sheetData sheetId="0">
        <row r="2">
          <cell r="D2" t="str">
            <v>CZ28903765</v>
          </cell>
        </row>
      </sheetData>
      <sheetData sheetId="1" refreshError="1"/>
      <sheetData sheetId="2"/>
      <sheetData sheetId="3" refreshError="1"/>
      <sheetData sheetId="4" refreshError="1"/>
      <sheetData sheetId="5" refreshError="1"/>
      <sheetData sheetId="6">
        <row r="2">
          <cell r="E2" t="str">
            <v>Obchod s elektřinou</v>
          </cell>
        </row>
        <row r="3">
          <cell r="E3">
            <v>0</v>
          </cell>
        </row>
        <row r="4">
          <cell r="E4">
            <v>0</v>
          </cell>
        </row>
        <row r="5">
          <cell r="E5">
            <v>0</v>
          </cell>
        </row>
        <row r="6">
          <cell r="E6">
            <v>0</v>
          </cell>
        </row>
        <row r="7">
          <cell r="E7">
            <v>0</v>
          </cell>
        </row>
        <row r="8">
          <cell r="E8">
            <v>0</v>
          </cell>
        </row>
        <row r="9">
          <cell r="E9">
            <v>0</v>
          </cell>
        </row>
        <row r="10">
          <cell r="E10">
            <v>0</v>
          </cell>
        </row>
        <row r="11">
          <cell r="E11">
            <v>0</v>
          </cell>
        </row>
        <row r="12">
          <cell r="E12">
            <v>0</v>
          </cell>
        </row>
        <row r="13">
          <cell r="E13">
            <v>0</v>
          </cell>
        </row>
        <row r="14">
          <cell r="E14">
            <v>0</v>
          </cell>
        </row>
        <row r="15">
          <cell r="E15">
            <v>0</v>
          </cell>
        </row>
        <row r="16">
          <cell r="E16">
            <v>0</v>
          </cell>
        </row>
        <row r="17">
          <cell r="E17">
            <v>0</v>
          </cell>
        </row>
        <row r="18">
          <cell r="E18">
            <v>0</v>
          </cell>
        </row>
        <row r="19">
          <cell r="E19">
            <v>0</v>
          </cell>
        </row>
        <row r="20">
          <cell r="E20">
            <v>0</v>
          </cell>
        </row>
        <row r="21">
          <cell r="E21">
            <v>0</v>
          </cell>
        </row>
        <row r="22">
          <cell r="E22">
            <v>0</v>
          </cell>
        </row>
        <row r="23">
          <cell r="E23">
            <v>0</v>
          </cell>
        </row>
        <row r="24">
          <cell r="E24">
            <v>0</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0</v>
          </cell>
        </row>
        <row r="36">
          <cell r="E36">
            <v>0</v>
          </cell>
        </row>
        <row r="37">
          <cell r="E37">
            <v>0</v>
          </cell>
        </row>
        <row r="38">
          <cell r="E38">
            <v>0</v>
          </cell>
        </row>
        <row r="39">
          <cell r="E39">
            <v>0</v>
          </cell>
        </row>
        <row r="40">
          <cell r="E40">
            <v>0</v>
          </cell>
        </row>
        <row r="41">
          <cell r="E41">
            <v>0</v>
          </cell>
        </row>
        <row r="42">
          <cell r="E42">
            <v>0</v>
          </cell>
        </row>
        <row r="43">
          <cell r="E43">
            <v>0</v>
          </cell>
        </row>
        <row r="44">
          <cell r="E44">
            <v>0</v>
          </cell>
        </row>
        <row r="45">
          <cell r="E45">
            <v>0</v>
          </cell>
        </row>
        <row r="46">
          <cell r="E46">
            <v>0</v>
          </cell>
        </row>
        <row r="47">
          <cell r="E47">
            <v>0</v>
          </cell>
        </row>
        <row r="48">
          <cell r="E48">
            <v>0</v>
          </cell>
        </row>
        <row r="49">
          <cell r="E49">
            <v>0</v>
          </cell>
        </row>
        <row r="50">
          <cell r="E50">
            <v>0</v>
          </cell>
        </row>
        <row r="51">
          <cell r="E51">
            <v>0</v>
          </cell>
        </row>
        <row r="52">
          <cell r="E52">
            <v>0</v>
          </cell>
        </row>
        <row r="53">
          <cell r="E53">
            <v>0</v>
          </cell>
        </row>
        <row r="54">
          <cell r="E54">
            <v>0</v>
          </cell>
        </row>
        <row r="55">
          <cell r="E55">
            <v>0</v>
          </cell>
        </row>
        <row r="56">
          <cell r="E56">
            <v>0</v>
          </cell>
        </row>
        <row r="57">
          <cell r="E57">
            <v>0</v>
          </cell>
        </row>
        <row r="58">
          <cell r="E58">
            <v>0</v>
          </cell>
        </row>
        <row r="59">
          <cell r="E59">
            <v>0</v>
          </cell>
        </row>
        <row r="60">
          <cell r="E60">
            <v>0</v>
          </cell>
        </row>
        <row r="61">
          <cell r="E61">
            <v>0</v>
          </cell>
        </row>
        <row r="62">
          <cell r="E62">
            <v>0</v>
          </cell>
        </row>
        <row r="63">
          <cell r="E63">
            <v>0</v>
          </cell>
        </row>
        <row r="64">
          <cell r="E64">
            <v>0</v>
          </cell>
        </row>
        <row r="65">
          <cell r="E65">
            <v>0</v>
          </cell>
        </row>
        <row r="66">
          <cell r="E66">
            <v>0</v>
          </cell>
        </row>
        <row r="67">
          <cell r="E67">
            <v>0</v>
          </cell>
        </row>
        <row r="68">
          <cell r="E68">
            <v>0</v>
          </cell>
        </row>
        <row r="69">
          <cell r="E69">
            <v>0</v>
          </cell>
        </row>
        <row r="70">
          <cell r="E70">
            <v>0</v>
          </cell>
        </row>
        <row r="71">
          <cell r="E71">
            <v>0</v>
          </cell>
        </row>
        <row r="72">
          <cell r="E72">
            <v>0</v>
          </cell>
        </row>
        <row r="73">
          <cell r="E73">
            <v>0</v>
          </cell>
        </row>
        <row r="74">
          <cell r="E74">
            <v>0</v>
          </cell>
        </row>
        <row r="75">
          <cell r="E75">
            <v>0</v>
          </cell>
        </row>
        <row r="76">
          <cell r="E76">
            <v>0</v>
          </cell>
        </row>
        <row r="77">
          <cell r="E77">
            <v>0</v>
          </cell>
        </row>
        <row r="78">
          <cell r="E78">
            <v>0</v>
          </cell>
        </row>
        <row r="79">
          <cell r="E79">
            <v>0</v>
          </cell>
        </row>
        <row r="80">
          <cell r="E80">
            <v>0</v>
          </cell>
        </row>
        <row r="81">
          <cell r="E81">
            <v>0</v>
          </cell>
        </row>
        <row r="82">
          <cell r="E82">
            <v>0</v>
          </cell>
        </row>
        <row r="83">
          <cell r="E83">
            <v>0</v>
          </cell>
        </row>
        <row r="84">
          <cell r="E84">
            <v>0</v>
          </cell>
        </row>
        <row r="85">
          <cell r="E85">
            <v>0</v>
          </cell>
        </row>
        <row r="86">
          <cell r="E86">
            <v>0</v>
          </cell>
        </row>
        <row r="87">
          <cell r="E87">
            <v>0</v>
          </cell>
        </row>
        <row r="88">
          <cell r="E88">
            <v>0</v>
          </cell>
        </row>
        <row r="89">
          <cell r="E89">
            <v>0</v>
          </cell>
        </row>
        <row r="90">
          <cell r="E90">
            <v>0</v>
          </cell>
        </row>
        <row r="91">
          <cell r="E91">
            <v>0</v>
          </cell>
        </row>
        <row r="92">
          <cell r="E92">
            <v>0</v>
          </cell>
        </row>
        <row r="93">
          <cell r="E93">
            <v>0</v>
          </cell>
        </row>
        <row r="94">
          <cell r="E94">
            <v>0</v>
          </cell>
        </row>
        <row r="95">
          <cell r="E95">
            <v>0</v>
          </cell>
        </row>
        <row r="96">
          <cell r="E96">
            <v>0</v>
          </cell>
        </row>
        <row r="97">
          <cell r="E97">
            <v>0</v>
          </cell>
        </row>
        <row r="98">
          <cell r="E98">
            <v>0</v>
          </cell>
        </row>
        <row r="99">
          <cell r="E99">
            <v>0</v>
          </cell>
        </row>
        <row r="100">
          <cell r="E100">
            <v>0</v>
          </cell>
        </row>
        <row r="101">
          <cell r="E101">
            <v>0</v>
          </cell>
        </row>
        <row r="102">
          <cell r="E102">
            <v>0</v>
          </cell>
        </row>
        <row r="103">
          <cell r="E103">
            <v>0</v>
          </cell>
        </row>
        <row r="104">
          <cell r="E104">
            <v>0</v>
          </cell>
        </row>
        <row r="105">
          <cell r="E105">
            <v>0</v>
          </cell>
        </row>
        <row r="106">
          <cell r="E106">
            <v>0</v>
          </cell>
        </row>
        <row r="107">
          <cell r="E107">
            <v>0</v>
          </cell>
        </row>
        <row r="108">
          <cell r="E108">
            <v>0</v>
          </cell>
        </row>
        <row r="109">
          <cell r="E109">
            <v>0</v>
          </cell>
        </row>
        <row r="110">
          <cell r="E110">
            <v>0</v>
          </cell>
        </row>
        <row r="111">
          <cell r="E111">
            <v>0</v>
          </cell>
        </row>
        <row r="112">
          <cell r="E112">
            <v>0</v>
          </cell>
        </row>
        <row r="113">
          <cell r="E113">
            <v>0</v>
          </cell>
        </row>
        <row r="114">
          <cell r="E114">
            <v>0</v>
          </cell>
        </row>
        <row r="115">
          <cell r="E115">
            <v>0</v>
          </cell>
        </row>
        <row r="116">
          <cell r="E116">
            <v>0</v>
          </cell>
        </row>
        <row r="117">
          <cell r="E117">
            <v>0</v>
          </cell>
        </row>
        <row r="118">
          <cell r="E118">
            <v>0</v>
          </cell>
        </row>
        <row r="119">
          <cell r="E119">
            <v>0</v>
          </cell>
        </row>
        <row r="120">
          <cell r="E120">
            <v>0</v>
          </cell>
        </row>
        <row r="121">
          <cell r="E121">
            <v>0</v>
          </cell>
        </row>
        <row r="122">
          <cell r="E122">
            <v>0</v>
          </cell>
        </row>
        <row r="123">
          <cell r="E123">
            <v>0</v>
          </cell>
        </row>
        <row r="124">
          <cell r="E124">
            <v>0</v>
          </cell>
        </row>
        <row r="125">
          <cell r="E125">
            <v>0</v>
          </cell>
        </row>
        <row r="126">
          <cell r="E126">
            <v>0</v>
          </cell>
        </row>
        <row r="127">
          <cell r="E127">
            <v>0</v>
          </cell>
        </row>
        <row r="128">
          <cell r="E128">
            <v>0</v>
          </cell>
        </row>
        <row r="129">
          <cell r="E129">
            <v>0</v>
          </cell>
        </row>
        <row r="130">
          <cell r="E130">
            <v>0</v>
          </cell>
        </row>
        <row r="131">
          <cell r="E131">
            <v>0</v>
          </cell>
        </row>
        <row r="132">
          <cell r="E132">
            <v>0</v>
          </cell>
        </row>
        <row r="133">
          <cell r="E133">
            <v>0</v>
          </cell>
        </row>
        <row r="134">
          <cell r="E134">
            <v>0</v>
          </cell>
        </row>
        <row r="135">
          <cell r="E135">
            <v>0</v>
          </cell>
        </row>
        <row r="136">
          <cell r="E136">
            <v>0</v>
          </cell>
        </row>
        <row r="137">
          <cell r="E137">
            <v>0</v>
          </cell>
        </row>
        <row r="138">
          <cell r="E138">
            <v>0</v>
          </cell>
        </row>
        <row r="139">
          <cell r="E139">
            <v>0</v>
          </cell>
        </row>
        <row r="140">
          <cell r="E140">
            <v>0</v>
          </cell>
        </row>
        <row r="141">
          <cell r="E141">
            <v>0</v>
          </cell>
        </row>
        <row r="142">
          <cell r="E142">
            <v>0</v>
          </cell>
        </row>
        <row r="143">
          <cell r="E143">
            <v>0</v>
          </cell>
        </row>
        <row r="144">
          <cell r="E144">
            <v>0</v>
          </cell>
        </row>
        <row r="145">
          <cell r="E145">
            <v>0</v>
          </cell>
        </row>
        <row r="146">
          <cell r="E146">
            <v>0</v>
          </cell>
        </row>
        <row r="147">
          <cell r="E147">
            <v>0</v>
          </cell>
        </row>
        <row r="148">
          <cell r="E148">
            <v>0</v>
          </cell>
        </row>
        <row r="149">
          <cell r="E149">
            <v>0</v>
          </cell>
        </row>
        <row r="150">
          <cell r="E150">
            <v>0</v>
          </cell>
        </row>
        <row r="151">
          <cell r="E151">
            <v>0</v>
          </cell>
        </row>
        <row r="152">
          <cell r="E152">
            <v>0</v>
          </cell>
        </row>
        <row r="153">
          <cell r="E153">
            <v>0</v>
          </cell>
        </row>
        <row r="154">
          <cell r="E154">
            <v>0</v>
          </cell>
        </row>
        <row r="155">
          <cell r="E155">
            <v>0</v>
          </cell>
        </row>
        <row r="156">
          <cell r="E156">
            <v>0</v>
          </cell>
        </row>
        <row r="157">
          <cell r="E157">
            <v>0</v>
          </cell>
        </row>
        <row r="158">
          <cell r="E158">
            <v>0</v>
          </cell>
        </row>
        <row r="159">
          <cell r="E159">
            <v>0</v>
          </cell>
        </row>
        <row r="160">
          <cell r="E160">
            <v>0</v>
          </cell>
        </row>
        <row r="161">
          <cell r="E161">
            <v>0</v>
          </cell>
        </row>
        <row r="162">
          <cell r="E162">
            <v>0</v>
          </cell>
        </row>
        <row r="163">
          <cell r="E163">
            <v>0</v>
          </cell>
        </row>
        <row r="164">
          <cell r="E164">
            <v>0</v>
          </cell>
        </row>
        <row r="165">
          <cell r="E165">
            <v>0</v>
          </cell>
        </row>
        <row r="166">
          <cell r="E166">
            <v>0</v>
          </cell>
        </row>
        <row r="167">
          <cell r="E167">
            <v>0</v>
          </cell>
        </row>
        <row r="168">
          <cell r="E168">
            <v>0</v>
          </cell>
        </row>
        <row r="169">
          <cell r="E169">
            <v>0</v>
          </cell>
        </row>
        <row r="170">
          <cell r="E170">
            <v>0</v>
          </cell>
        </row>
        <row r="171">
          <cell r="E171">
            <v>0</v>
          </cell>
        </row>
        <row r="172">
          <cell r="E172">
            <v>0</v>
          </cell>
        </row>
        <row r="173">
          <cell r="E173">
            <v>0</v>
          </cell>
        </row>
        <row r="174">
          <cell r="E174">
            <v>0</v>
          </cell>
        </row>
        <row r="175">
          <cell r="E175">
            <v>0</v>
          </cell>
        </row>
        <row r="176">
          <cell r="E176">
            <v>0</v>
          </cell>
        </row>
        <row r="177">
          <cell r="E177">
            <v>0</v>
          </cell>
        </row>
        <row r="178">
          <cell r="E178">
            <v>0</v>
          </cell>
        </row>
        <row r="179">
          <cell r="E179">
            <v>0</v>
          </cell>
        </row>
        <row r="180">
          <cell r="E180">
            <v>0</v>
          </cell>
        </row>
        <row r="181">
          <cell r="E181">
            <v>0</v>
          </cell>
        </row>
        <row r="182">
          <cell r="E182">
            <v>0</v>
          </cell>
        </row>
        <row r="183">
          <cell r="E183">
            <v>0</v>
          </cell>
        </row>
        <row r="184">
          <cell r="E184">
            <v>0</v>
          </cell>
        </row>
        <row r="185">
          <cell r="E185">
            <v>0</v>
          </cell>
        </row>
        <row r="186">
          <cell r="E186">
            <v>0</v>
          </cell>
        </row>
        <row r="187">
          <cell r="E187">
            <v>0</v>
          </cell>
        </row>
        <row r="188">
          <cell r="E188">
            <v>0</v>
          </cell>
        </row>
        <row r="189">
          <cell r="E189">
            <v>0</v>
          </cell>
        </row>
        <row r="190">
          <cell r="E190">
            <v>0</v>
          </cell>
        </row>
        <row r="191">
          <cell r="E191">
            <v>0</v>
          </cell>
        </row>
        <row r="192">
          <cell r="E192">
            <v>0</v>
          </cell>
        </row>
        <row r="193">
          <cell r="E193">
            <v>0</v>
          </cell>
        </row>
        <row r="194">
          <cell r="E194">
            <v>0</v>
          </cell>
        </row>
        <row r="195">
          <cell r="E195">
            <v>0</v>
          </cell>
        </row>
        <row r="196">
          <cell r="E196">
            <v>0</v>
          </cell>
        </row>
        <row r="197">
          <cell r="E197">
            <v>0</v>
          </cell>
        </row>
        <row r="198">
          <cell r="E198">
            <v>0</v>
          </cell>
        </row>
        <row r="199">
          <cell r="E199">
            <v>0</v>
          </cell>
        </row>
        <row r="200">
          <cell r="E200">
            <v>0</v>
          </cell>
        </row>
        <row r="201">
          <cell r="E201">
            <v>0</v>
          </cell>
        </row>
        <row r="202">
          <cell r="E202">
            <v>0</v>
          </cell>
        </row>
        <row r="203">
          <cell r="E203">
            <v>0</v>
          </cell>
        </row>
        <row r="204">
          <cell r="E204">
            <v>0</v>
          </cell>
        </row>
        <row r="205">
          <cell r="E205">
            <v>0</v>
          </cell>
        </row>
        <row r="206">
          <cell r="E206">
            <v>0</v>
          </cell>
        </row>
        <row r="207">
          <cell r="E207">
            <v>0</v>
          </cell>
        </row>
        <row r="208">
          <cell r="E208">
            <v>0</v>
          </cell>
        </row>
        <row r="209">
          <cell r="E209">
            <v>0</v>
          </cell>
        </row>
        <row r="210">
          <cell r="E210">
            <v>0</v>
          </cell>
        </row>
        <row r="211">
          <cell r="E211">
            <v>0</v>
          </cell>
        </row>
        <row r="212">
          <cell r="E212">
            <v>0</v>
          </cell>
        </row>
        <row r="213">
          <cell r="E213">
            <v>0</v>
          </cell>
        </row>
        <row r="214">
          <cell r="E214">
            <v>0</v>
          </cell>
        </row>
        <row r="215">
          <cell r="E215">
            <v>0</v>
          </cell>
        </row>
        <row r="216">
          <cell r="E216">
            <v>0</v>
          </cell>
        </row>
        <row r="217">
          <cell r="E217">
            <v>0</v>
          </cell>
        </row>
        <row r="218">
          <cell r="E218">
            <v>0</v>
          </cell>
        </row>
        <row r="219">
          <cell r="E219">
            <v>0</v>
          </cell>
        </row>
        <row r="220">
          <cell r="E220">
            <v>0</v>
          </cell>
        </row>
        <row r="221">
          <cell r="E221">
            <v>0</v>
          </cell>
        </row>
        <row r="222">
          <cell r="E222">
            <v>0</v>
          </cell>
        </row>
        <row r="223">
          <cell r="E223">
            <v>0</v>
          </cell>
        </row>
        <row r="224">
          <cell r="E224">
            <v>0</v>
          </cell>
        </row>
        <row r="225">
          <cell r="E225">
            <v>0</v>
          </cell>
        </row>
        <row r="226">
          <cell r="E226">
            <v>0</v>
          </cell>
        </row>
        <row r="227">
          <cell r="E227">
            <v>0</v>
          </cell>
        </row>
        <row r="228">
          <cell r="E228">
            <v>0</v>
          </cell>
        </row>
        <row r="229">
          <cell r="E229">
            <v>0</v>
          </cell>
        </row>
        <row r="230">
          <cell r="E230">
            <v>0</v>
          </cell>
        </row>
        <row r="231">
          <cell r="E231">
            <v>0</v>
          </cell>
        </row>
        <row r="232">
          <cell r="E232">
            <v>0</v>
          </cell>
        </row>
        <row r="233">
          <cell r="E233">
            <v>0</v>
          </cell>
        </row>
        <row r="234">
          <cell r="E234">
            <v>0</v>
          </cell>
        </row>
        <row r="235">
          <cell r="E235">
            <v>0</v>
          </cell>
        </row>
        <row r="236">
          <cell r="E236">
            <v>0</v>
          </cell>
        </row>
        <row r="237">
          <cell r="E237">
            <v>0</v>
          </cell>
        </row>
        <row r="238">
          <cell r="E238">
            <v>0</v>
          </cell>
        </row>
        <row r="239">
          <cell r="E239">
            <v>0</v>
          </cell>
        </row>
        <row r="240">
          <cell r="E240">
            <v>0</v>
          </cell>
        </row>
        <row r="241">
          <cell r="E241">
            <v>0</v>
          </cell>
        </row>
        <row r="242">
          <cell r="E242">
            <v>0</v>
          </cell>
        </row>
        <row r="243">
          <cell r="E243">
            <v>0</v>
          </cell>
        </row>
        <row r="244">
          <cell r="E244">
            <v>0</v>
          </cell>
        </row>
        <row r="245">
          <cell r="E245">
            <v>0</v>
          </cell>
        </row>
        <row r="246">
          <cell r="E246">
            <v>0</v>
          </cell>
        </row>
        <row r="247">
          <cell r="E247">
            <v>0</v>
          </cell>
        </row>
        <row r="248">
          <cell r="E248">
            <v>0</v>
          </cell>
        </row>
        <row r="249">
          <cell r="E249">
            <v>0</v>
          </cell>
        </row>
        <row r="250">
          <cell r="E250">
            <v>0</v>
          </cell>
        </row>
        <row r="251">
          <cell r="E251">
            <v>0</v>
          </cell>
        </row>
        <row r="252">
          <cell r="E252">
            <v>0</v>
          </cell>
        </row>
        <row r="253">
          <cell r="E253">
            <v>0</v>
          </cell>
        </row>
        <row r="254">
          <cell r="E254">
            <v>0</v>
          </cell>
        </row>
        <row r="255">
          <cell r="E255">
            <v>0</v>
          </cell>
        </row>
        <row r="256">
          <cell r="E256">
            <v>0</v>
          </cell>
        </row>
        <row r="257">
          <cell r="E257">
            <v>0</v>
          </cell>
        </row>
        <row r="258">
          <cell r="E258">
            <v>0</v>
          </cell>
        </row>
        <row r="259">
          <cell r="E259">
            <v>0</v>
          </cell>
        </row>
        <row r="260">
          <cell r="E260">
            <v>0</v>
          </cell>
        </row>
        <row r="261">
          <cell r="E261">
            <v>0</v>
          </cell>
        </row>
        <row r="262">
          <cell r="E262">
            <v>0</v>
          </cell>
        </row>
        <row r="263">
          <cell r="E263">
            <v>0</v>
          </cell>
        </row>
        <row r="264">
          <cell r="E264">
            <v>0</v>
          </cell>
        </row>
        <row r="265">
          <cell r="E265">
            <v>0</v>
          </cell>
        </row>
        <row r="266">
          <cell r="E266">
            <v>0</v>
          </cell>
        </row>
        <row r="267">
          <cell r="E267">
            <v>0</v>
          </cell>
        </row>
        <row r="268">
          <cell r="E268">
            <v>0</v>
          </cell>
        </row>
        <row r="269">
          <cell r="E269">
            <v>0</v>
          </cell>
        </row>
        <row r="270">
          <cell r="E270">
            <v>0</v>
          </cell>
        </row>
        <row r="271">
          <cell r="E271">
            <v>0</v>
          </cell>
        </row>
        <row r="272">
          <cell r="E272">
            <v>0</v>
          </cell>
        </row>
        <row r="273">
          <cell r="E273">
            <v>0</v>
          </cell>
        </row>
        <row r="274">
          <cell r="E274">
            <v>0</v>
          </cell>
        </row>
        <row r="275">
          <cell r="E275">
            <v>0</v>
          </cell>
        </row>
        <row r="276">
          <cell r="E276">
            <v>0</v>
          </cell>
        </row>
        <row r="277">
          <cell r="E277">
            <v>0</v>
          </cell>
        </row>
        <row r="278">
          <cell r="E278">
            <v>0</v>
          </cell>
        </row>
        <row r="279">
          <cell r="E279">
            <v>0</v>
          </cell>
        </row>
        <row r="280">
          <cell r="E280">
            <v>0</v>
          </cell>
        </row>
        <row r="281">
          <cell r="E281">
            <v>0</v>
          </cell>
        </row>
        <row r="282">
          <cell r="E282">
            <v>0</v>
          </cell>
        </row>
        <row r="283">
          <cell r="E283">
            <v>0</v>
          </cell>
        </row>
        <row r="284">
          <cell r="E284">
            <v>0</v>
          </cell>
        </row>
        <row r="285">
          <cell r="E285">
            <v>0</v>
          </cell>
        </row>
        <row r="286">
          <cell r="E286">
            <v>0</v>
          </cell>
        </row>
        <row r="287">
          <cell r="E287">
            <v>0</v>
          </cell>
        </row>
        <row r="288">
          <cell r="E288">
            <v>0</v>
          </cell>
        </row>
        <row r="289">
          <cell r="E289">
            <v>0</v>
          </cell>
        </row>
        <row r="290">
          <cell r="E290">
            <v>0</v>
          </cell>
        </row>
        <row r="291">
          <cell r="E291">
            <v>0</v>
          </cell>
        </row>
        <row r="292">
          <cell r="E292">
            <v>0</v>
          </cell>
        </row>
        <row r="293">
          <cell r="E293">
            <v>0</v>
          </cell>
        </row>
        <row r="294">
          <cell r="E294">
            <v>0</v>
          </cell>
        </row>
        <row r="295">
          <cell r="E295">
            <v>0</v>
          </cell>
        </row>
        <row r="296">
          <cell r="E296">
            <v>0</v>
          </cell>
        </row>
        <row r="297">
          <cell r="E297">
            <v>0</v>
          </cell>
        </row>
        <row r="298">
          <cell r="E298">
            <v>0</v>
          </cell>
        </row>
        <row r="299">
          <cell r="E299">
            <v>0</v>
          </cell>
        </row>
        <row r="300">
          <cell r="E300">
            <v>0</v>
          </cell>
        </row>
        <row r="301">
          <cell r="E301">
            <v>0</v>
          </cell>
        </row>
        <row r="302">
          <cell r="E302">
            <v>0</v>
          </cell>
        </row>
        <row r="303">
          <cell r="E303">
            <v>0</v>
          </cell>
        </row>
        <row r="304">
          <cell r="E304">
            <v>0</v>
          </cell>
        </row>
        <row r="305">
          <cell r="E305">
            <v>0</v>
          </cell>
        </row>
        <row r="306">
          <cell r="E306">
            <v>0</v>
          </cell>
        </row>
        <row r="307">
          <cell r="E307">
            <v>0</v>
          </cell>
        </row>
        <row r="308">
          <cell r="E308">
            <v>0</v>
          </cell>
        </row>
        <row r="309">
          <cell r="E309">
            <v>0</v>
          </cell>
        </row>
        <row r="310">
          <cell r="E310">
            <v>0</v>
          </cell>
        </row>
        <row r="311">
          <cell r="E311">
            <v>0</v>
          </cell>
        </row>
        <row r="312">
          <cell r="E312">
            <v>0</v>
          </cell>
        </row>
        <row r="313">
          <cell r="E313">
            <v>0</v>
          </cell>
        </row>
        <row r="314">
          <cell r="E314">
            <v>0</v>
          </cell>
        </row>
        <row r="315">
          <cell r="E315">
            <v>0</v>
          </cell>
        </row>
        <row r="316">
          <cell r="E316">
            <v>0</v>
          </cell>
        </row>
        <row r="317">
          <cell r="E317">
            <v>0</v>
          </cell>
        </row>
        <row r="318">
          <cell r="E318">
            <v>0</v>
          </cell>
        </row>
        <row r="319">
          <cell r="E319">
            <v>0</v>
          </cell>
        </row>
        <row r="320">
          <cell r="E320">
            <v>0</v>
          </cell>
        </row>
        <row r="321">
          <cell r="E321">
            <v>0</v>
          </cell>
        </row>
        <row r="322">
          <cell r="E322">
            <v>0</v>
          </cell>
        </row>
        <row r="323">
          <cell r="E323">
            <v>0</v>
          </cell>
        </row>
        <row r="324">
          <cell r="E324">
            <v>0</v>
          </cell>
        </row>
        <row r="325">
          <cell r="E325">
            <v>0</v>
          </cell>
        </row>
        <row r="326">
          <cell r="E326">
            <v>0</v>
          </cell>
        </row>
        <row r="327">
          <cell r="E327">
            <v>0</v>
          </cell>
        </row>
        <row r="328">
          <cell r="E328">
            <v>0</v>
          </cell>
        </row>
        <row r="329">
          <cell r="E329">
            <v>0</v>
          </cell>
        </row>
        <row r="330">
          <cell r="E330">
            <v>0</v>
          </cell>
        </row>
        <row r="331">
          <cell r="E331">
            <v>0</v>
          </cell>
        </row>
        <row r="332">
          <cell r="E332">
            <v>0</v>
          </cell>
        </row>
        <row r="333">
          <cell r="E333">
            <v>0</v>
          </cell>
        </row>
        <row r="334">
          <cell r="E334">
            <v>0</v>
          </cell>
        </row>
        <row r="335">
          <cell r="E335">
            <v>0</v>
          </cell>
        </row>
        <row r="336">
          <cell r="E336">
            <v>0</v>
          </cell>
        </row>
        <row r="337">
          <cell r="E337">
            <v>0</v>
          </cell>
        </row>
        <row r="338">
          <cell r="E338">
            <v>0</v>
          </cell>
        </row>
        <row r="339">
          <cell r="E339">
            <v>0</v>
          </cell>
        </row>
        <row r="340">
          <cell r="E340">
            <v>0</v>
          </cell>
        </row>
        <row r="341">
          <cell r="E341">
            <v>0</v>
          </cell>
        </row>
        <row r="342">
          <cell r="E342">
            <v>0</v>
          </cell>
        </row>
        <row r="343">
          <cell r="E343">
            <v>0</v>
          </cell>
        </row>
        <row r="344">
          <cell r="E344">
            <v>0</v>
          </cell>
        </row>
        <row r="345">
          <cell r="E345">
            <v>0</v>
          </cell>
        </row>
        <row r="346">
          <cell r="E346">
            <v>0</v>
          </cell>
        </row>
        <row r="347">
          <cell r="E347">
            <v>0</v>
          </cell>
        </row>
        <row r="348">
          <cell r="E348">
            <v>0</v>
          </cell>
        </row>
        <row r="349">
          <cell r="E349">
            <v>0</v>
          </cell>
        </row>
        <row r="350">
          <cell r="E350">
            <v>0</v>
          </cell>
        </row>
        <row r="351">
          <cell r="E351">
            <v>0</v>
          </cell>
        </row>
        <row r="352">
          <cell r="E352">
            <v>0</v>
          </cell>
        </row>
        <row r="353">
          <cell r="E353">
            <v>0</v>
          </cell>
        </row>
        <row r="354">
          <cell r="E354">
            <v>0</v>
          </cell>
        </row>
        <row r="355">
          <cell r="E355">
            <v>0</v>
          </cell>
        </row>
        <row r="356">
          <cell r="E356">
            <v>0</v>
          </cell>
        </row>
        <row r="357">
          <cell r="E357">
            <v>0</v>
          </cell>
        </row>
        <row r="358">
          <cell r="E358">
            <v>0</v>
          </cell>
        </row>
        <row r="359">
          <cell r="E359">
            <v>0</v>
          </cell>
        </row>
        <row r="360">
          <cell r="E360">
            <v>0</v>
          </cell>
        </row>
        <row r="361">
          <cell r="E361">
            <v>0</v>
          </cell>
        </row>
        <row r="362">
          <cell r="E362">
            <v>0</v>
          </cell>
        </row>
        <row r="363">
          <cell r="E363">
            <v>0</v>
          </cell>
        </row>
        <row r="364">
          <cell r="E364">
            <v>0</v>
          </cell>
        </row>
        <row r="365">
          <cell r="E365">
            <v>0</v>
          </cell>
        </row>
        <row r="366">
          <cell r="E366">
            <v>0</v>
          </cell>
        </row>
        <row r="367">
          <cell r="E367">
            <v>0</v>
          </cell>
        </row>
        <row r="368">
          <cell r="E368">
            <v>0</v>
          </cell>
        </row>
        <row r="369">
          <cell r="E369">
            <v>0</v>
          </cell>
        </row>
        <row r="370">
          <cell r="E370">
            <v>0</v>
          </cell>
        </row>
        <row r="371">
          <cell r="E371">
            <v>0</v>
          </cell>
        </row>
        <row r="372">
          <cell r="E372">
            <v>0</v>
          </cell>
        </row>
        <row r="373">
          <cell r="E373">
            <v>0</v>
          </cell>
        </row>
        <row r="374">
          <cell r="E374">
            <v>0</v>
          </cell>
        </row>
        <row r="375">
          <cell r="E375">
            <v>0</v>
          </cell>
        </row>
        <row r="376">
          <cell r="E376">
            <v>0</v>
          </cell>
        </row>
        <row r="377">
          <cell r="E377">
            <v>0</v>
          </cell>
        </row>
        <row r="378">
          <cell r="E378">
            <v>0</v>
          </cell>
        </row>
        <row r="379">
          <cell r="E379">
            <v>0</v>
          </cell>
        </row>
        <row r="380">
          <cell r="E380">
            <v>0</v>
          </cell>
        </row>
        <row r="381">
          <cell r="E381">
            <v>0</v>
          </cell>
        </row>
        <row r="382">
          <cell r="E382">
            <v>0</v>
          </cell>
        </row>
        <row r="383">
          <cell r="E383">
            <v>0</v>
          </cell>
        </row>
        <row r="384">
          <cell r="E384">
            <v>0</v>
          </cell>
        </row>
        <row r="385">
          <cell r="E385">
            <v>0</v>
          </cell>
        </row>
        <row r="386">
          <cell r="E386">
            <v>0</v>
          </cell>
        </row>
        <row r="387">
          <cell r="E387">
            <v>0</v>
          </cell>
        </row>
        <row r="388">
          <cell r="E388">
            <v>0</v>
          </cell>
        </row>
        <row r="389">
          <cell r="E389">
            <v>0</v>
          </cell>
        </row>
        <row r="390">
          <cell r="E390">
            <v>0</v>
          </cell>
        </row>
        <row r="391">
          <cell r="E391">
            <v>0</v>
          </cell>
        </row>
        <row r="392">
          <cell r="E392">
            <v>0</v>
          </cell>
        </row>
        <row r="393">
          <cell r="E393">
            <v>0</v>
          </cell>
        </row>
        <row r="394">
          <cell r="E394">
            <v>0</v>
          </cell>
        </row>
        <row r="395">
          <cell r="E395">
            <v>0</v>
          </cell>
        </row>
        <row r="396">
          <cell r="E396">
            <v>0</v>
          </cell>
        </row>
        <row r="397">
          <cell r="E397">
            <v>0</v>
          </cell>
        </row>
        <row r="398">
          <cell r="E398">
            <v>0</v>
          </cell>
        </row>
        <row r="399">
          <cell r="E399">
            <v>0</v>
          </cell>
        </row>
        <row r="400">
          <cell r="E400">
            <v>0</v>
          </cell>
        </row>
        <row r="401">
          <cell r="E401">
            <v>0</v>
          </cell>
        </row>
        <row r="402">
          <cell r="E402">
            <v>0</v>
          </cell>
        </row>
        <row r="403">
          <cell r="E403">
            <v>0</v>
          </cell>
        </row>
        <row r="404">
          <cell r="E404">
            <v>0</v>
          </cell>
        </row>
        <row r="405">
          <cell r="E405">
            <v>0</v>
          </cell>
        </row>
        <row r="406">
          <cell r="E406">
            <v>0</v>
          </cell>
        </row>
        <row r="407">
          <cell r="E407">
            <v>0</v>
          </cell>
        </row>
        <row r="408">
          <cell r="E408">
            <v>0</v>
          </cell>
        </row>
        <row r="409">
          <cell r="E409">
            <v>0</v>
          </cell>
        </row>
        <row r="410">
          <cell r="E410">
            <v>0</v>
          </cell>
        </row>
        <row r="411">
          <cell r="E411">
            <v>0</v>
          </cell>
        </row>
        <row r="412">
          <cell r="E412">
            <v>0</v>
          </cell>
        </row>
        <row r="413">
          <cell r="E413">
            <v>0</v>
          </cell>
        </row>
        <row r="414">
          <cell r="E414">
            <v>0</v>
          </cell>
        </row>
        <row r="415">
          <cell r="E415">
            <v>0</v>
          </cell>
        </row>
        <row r="416">
          <cell r="E416">
            <v>0</v>
          </cell>
        </row>
        <row r="417">
          <cell r="E417">
            <v>0</v>
          </cell>
        </row>
        <row r="418">
          <cell r="E418">
            <v>0</v>
          </cell>
        </row>
        <row r="419">
          <cell r="E419">
            <v>0</v>
          </cell>
        </row>
        <row r="420">
          <cell r="E420">
            <v>0</v>
          </cell>
        </row>
        <row r="421">
          <cell r="E421">
            <v>0</v>
          </cell>
        </row>
        <row r="422">
          <cell r="E422">
            <v>0</v>
          </cell>
        </row>
        <row r="423">
          <cell r="E423">
            <v>0</v>
          </cell>
        </row>
        <row r="424">
          <cell r="E424">
            <v>0</v>
          </cell>
        </row>
        <row r="425">
          <cell r="E425">
            <v>0</v>
          </cell>
        </row>
        <row r="426">
          <cell r="E426">
            <v>0</v>
          </cell>
        </row>
        <row r="427">
          <cell r="E427">
            <v>0</v>
          </cell>
        </row>
        <row r="428">
          <cell r="E428">
            <v>0</v>
          </cell>
        </row>
        <row r="429">
          <cell r="E429">
            <v>0</v>
          </cell>
        </row>
        <row r="430">
          <cell r="E430">
            <v>0</v>
          </cell>
        </row>
        <row r="431">
          <cell r="E431">
            <v>0</v>
          </cell>
        </row>
        <row r="432">
          <cell r="E432">
            <v>0</v>
          </cell>
        </row>
        <row r="433">
          <cell r="E433">
            <v>0</v>
          </cell>
        </row>
        <row r="434">
          <cell r="E434">
            <v>0</v>
          </cell>
        </row>
        <row r="435">
          <cell r="E435">
            <v>0</v>
          </cell>
        </row>
        <row r="436">
          <cell r="E436">
            <v>0</v>
          </cell>
        </row>
        <row r="437">
          <cell r="E437">
            <v>0</v>
          </cell>
        </row>
        <row r="438">
          <cell r="E438">
            <v>0</v>
          </cell>
        </row>
        <row r="439">
          <cell r="E439">
            <v>0</v>
          </cell>
        </row>
        <row r="440">
          <cell r="E440">
            <v>0</v>
          </cell>
        </row>
        <row r="441">
          <cell r="E441">
            <v>0</v>
          </cell>
        </row>
        <row r="442">
          <cell r="E442">
            <v>0</v>
          </cell>
        </row>
        <row r="443">
          <cell r="E443">
            <v>0</v>
          </cell>
        </row>
        <row r="444">
          <cell r="E444">
            <v>0</v>
          </cell>
        </row>
        <row r="445">
          <cell r="E445">
            <v>0</v>
          </cell>
        </row>
        <row r="446">
          <cell r="E446">
            <v>0</v>
          </cell>
        </row>
        <row r="447">
          <cell r="E447">
            <v>0</v>
          </cell>
        </row>
        <row r="448">
          <cell r="E448">
            <v>0</v>
          </cell>
        </row>
        <row r="449">
          <cell r="E449">
            <v>0</v>
          </cell>
        </row>
        <row r="450">
          <cell r="E450">
            <v>0</v>
          </cell>
        </row>
        <row r="451">
          <cell r="E451">
            <v>0</v>
          </cell>
        </row>
        <row r="452">
          <cell r="E452">
            <v>0</v>
          </cell>
        </row>
        <row r="453">
          <cell r="E453">
            <v>0</v>
          </cell>
        </row>
        <row r="454">
          <cell r="E454">
            <v>0</v>
          </cell>
        </row>
        <row r="455">
          <cell r="E455">
            <v>0</v>
          </cell>
        </row>
        <row r="456">
          <cell r="E456">
            <v>0</v>
          </cell>
        </row>
        <row r="457">
          <cell r="E457">
            <v>0</v>
          </cell>
        </row>
        <row r="458">
          <cell r="E458">
            <v>0</v>
          </cell>
        </row>
        <row r="459">
          <cell r="E459">
            <v>0</v>
          </cell>
        </row>
        <row r="460">
          <cell r="E460">
            <v>0</v>
          </cell>
        </row>
        <row r="461">
          <cell r="E461">
            <v>0</v>
          </cell>
        </row>
        <row r="462">
          <cell r="E462">
            <v>0</v>
          </cell>
        </row>
        <row r="463">
          <cell r="E463">
            <v>0</v>
          </cell>
        </row>
        <row r="464">
          <cell r="E464">
            <v>0</v>
          </cell>
        </row>
        <row r="465">
          <cell r="E465">
            <v>0</v>
          </cell>
        </row>
        <row r="466">
          <cell r="E466">
            <v>0</v>
          </cell>
        </row>
        <row r="467">
          <cell r="E467">
            <v>0</v>
          </cell>
        </row>
        <row r="468">
          <cell r="E468">
            <v>0</v>
          </cell>
        </row>
        <row r="469">
          <cell r="E469">
            <v>0</v>
          </cell>
        </row>
        <row r="470">
          <cell r="E470">
            <v>0</v>
          </cell>
        </row>
        <row r="471">
          <cell r="E471">
            <v>0</v>
          </cell>
        </row>
        <row r="472">
          <cell r="E472">
            <v>0</v>
          </cell>
        </row>
        <row r="473">
          <cell r="E473">
            <v>0</v>
          </cell>
        </row>
        <row r="474">
          <cell r="E474">
            <v>0</v>
          </cell>
        </row>
        <row r="475">
          <cell r="E475">
            <v>0</v>
          </cell>
        </row>
        <row r="476">
          <cell r="E476">
            <v>0</v>
          </cell>
        </row>
        <row r="477">
          <cell r="E477">
            <v>0</v>
          </cell>
        </row>
        <row r="478">
          <cell r="E478">
            <v>0</v>
          </cell>
        </row>
        <row r="479">
          <cell r="E479">
            <v>0</v>
          </cell>
        </row>
        <row r="480">
          <cell r="E480">
            <v>0</v>
          </cell>
        </row>
        <row r="481">
          <cell r="E481">
            <v>0</v>
          </cell>
        </row>
        <row r="482">
          <cell r="E482">
            <v>0</v>
          </cell>
        </row>
        <row r="483">
          <cell r="E483">
            <v>0</v>
          </cell>
        </row>
        <row r="484">
          <cell r="E484">
            <v>0</v>
          </cell>
        </row>
        <row r="485">
          <cell r="E485">
            <v>0</v>
          </cell>
        </row>
        <row r="486">
          <cell r="E486">
            <v>0</v>
          </cell>
        </row>
        <row r="487">
          <cell r="E487">
            <v>0</v>
          </cell>
        </row>
        <row r="488">
          <cell r="E488">
            <v>0</v>
          </cell>
        </row>
        <row r="489">
          <cell r="E489">
            <v>0</v>
          </cell>
        </row>
        <row r="490">
          <cell r="E490">
            <v>0</v>
          </cell>
        </row>
        <row r="491">
          <cell r="E491">
            <v>0</v>
          </cell>
        </row>
        <row r="492">
          <cell r="E492">
            <v>0</v>
          </cell>
        </row>
        <row r="493">
          <cell r="E493">
            <v>0</v>
          </cell>
        </row>
        <row r="494">
          <cell r="E494">
            <v>0</v>
          </cell>
        </row>
        <row r="495">
          <cell r="E495">
            <v>0</v>
          </cell>
        </row>
        <row r="496">
          <cell r="E496">
            <v>0</v>
          </cell>
        </row>
        <row r="497">
          <cell r="E497">
            <v>0</v>
          </cell>
        </row>
        <row r="498">
          <cell r="E498">
            <v>0</v>
          </cell>
        </row>
        <row r="499">
          <cell r="E499">
            <v>0</v>
          </cell>
        </row>
        <row r="500">
          <cell r="E500">
            <v>0</v>
          </cell>
        </row>
        <row r="501">
          <cell r="E501">
            <v>0</v>
          </cell>
        </row>
        <row r="502">
          <cell r="E502">
            <v>0</v>
          </cell>
        </row>
        <row r="503">
          <cell r="E503">
            <v>0</v>
          </cell>
        </row>
        <row r="504">
          <cell r="E504">
            <v>0</v>
          </cell>
        </row>
        <row r="505">
          <cell r="E505">
            <v>0</v>
          </cell>
        </row>
        <row r="506">
          <cell r="E506">
            <v>0</v>
          </cell>
        </row>
        <row r="507">
          <cell r="E507">
            <v>0</v>
          </cell>
        </row>
        <row r="508">
          <cell r="E508">
            <v>0</v>
          </cell>
        </row>
        <row r="509">
          <cell r="E509">
            <v>0</v>
          </cell>
        </row>
        <row r="510">
          <cell r="E510">
            <v>0</v>
          </cell>
        </row>
        <row r="511">
          <cell r="E511">
            <v>0</v>
          </cell>
        </row>
        <row r="512">
          <cell r="E512">
            <v>0</v>
          </cell>
        </row>
        <row r="513">
          <cell r="E513">
            <v>0</v>
          </cell>
        </row>
        <row r="514">
          <cell r="E514">
            <v>0</v>
          </cell>
        </row>
        <row r="515">
          <cell r="E515">
            <v>0</v>
          </cell>
        </row>
        <row r="516">
          <cell r="E516">
            <v>0</v>
          </cell>
        </row>
        <row r="517">
          <cell r="E517">
            <v>0</v>
          </cell>
        </row>
        <row r="518">
          <cell r="E518">
            <v>0</v>
          </cell>
        </row>
        <row r="519">
          <cell r="E519">
            <v>0</v>
          </cell>
        </row>
        <row r="520">
          <cell r="E520">
            <v>0</v>
          </cell>
        </row>
        <row r="521">
          <cell r="E521">
            <v>0</v>
          </cell>
        </row>
        <row r="522">
          <cell r="E522">
            <v>0</v>
          </cell>
        </row>
        <row r="523">
          <cell r="E523">
            <v>0</v>
          </cell>
        </row>
        <row r="524">
          <cell r="E524">
            <v>0</v>
          </cell>
        </row>
        <row r="525">
          <cell r="E525">
            <v>0</v>
          </cell>
        </row>
        <row r="526">
          <cell r="E526">
            <v>0</v>
          </cell>
        </row>
        <row r="527">
          <cell r="E527">
            <v>0</v>
          </cell>
        </row>
        <row r="528">
          <cell r="E528">
            <v>0</v>
          </cell>
        </row>
        <row r="529">
          <cell r="E529">
            <v>0</v>
          </cell>
        </row>
        <row r="530">
          <cell r="E530">
            <v>0</v>
          </cell>
        </row>
        <row r="531">
          <cell r="E531">
            <v>0</v>
          </cell>
        </row>
        <row r="532">
          <cell r="E532">
            <v>0</v>
          </cell>
        </row>
        <row r="533">
          <cell r="E533">
            <v>0</v>
          </cell>
        </row>
        <row r="534">
          <cell r="E534">
            <v>0</v>
          </cell>
        </row>
        <row r="535">
          <cell r="E535">
            <v>0</v>
          </cell>
        </row>
        <row r="536">
          <cell r="E536">
            <v>0</v>
          </cell>
        </row>
        <row r="537">
          <cell r="E537">
            <v>0</v>
          </cell>
        </row>
        <row r="538">
          <cell r="E538">
            <v>0</v>
          </cell>
        </row>
        <row r="539">
          <cell r="E539">
            <v>0</v>
          </cell>
        </row>
        <row r="540">
          <cell r="E540">
            <v>0</v>
          </cell>
        </row>
        <row r="541">
          <cell r="E541">
            <v>0</v>
          </cell>
        </row>
        <row r="542">
          <cell r="E542">
            <v>0</v>
          </cell>
        </row>
        <row r="543">
          <cell r="E543">
            <v>0</v>
          </cell>
        </row>
        <row r="544">
          <cell r="E544">
            <v>0</v>
          </cell>
        </row>
        <row r="545">
          <cell r="E545">
            <v>0</v>
          </cell>
        </row>
        <row r="546">
          <cell r="E546">
            <v>0</v>
          </cell>
        </row>
        <row r="547">
          <cell r="E547">
            <v>0</v>
          </cell>
        </row>
        <row r="548">
          <cell r="E548">
            <v>0</v>
          </cell>
        </row>
        <row r="549">
          <cell r="E549">
            <v>0</v>
          </cell>
        </row>
        <row r="550">
          <cell r="E550">
            <v>0</v>
          </cell>
        </row>
        <row r="551">
          <cell r="E551">
            <v>0</v>
          </cell>
        </row>
        <row r="552">
          <cell r="E552">
            <v>0</v>
          </cell>
        </row>
        <row r="553">
          <cell r="E553">
            <v>0</v>
          </cell>
        </row>
        <row r="554">
          <cell r="E554">
            <v>0</v>
          </cell>
        </row>
        <row r="555">
          <cell r="E555">
            <v>0</v>
          </cell>
        </row>
        <row r="556">
          <cell r="E556">
            <v>0</v>
          </cell>
        </row>
        <row r="557">
          <cell r="E557">
            <v>0</v>
          </cell>
        </row>
        <row r="558">
          <cell r="E558">
            <v>0</v>
          </cell>
        </row>
        <row r="559">
          <cell r="E559">
            <v>0</v>
          </cell>
        </row>
        <row r="560">
          <cell r="E560">
            <v>0</v>
          </cell>
        </row>
        <row r="561">
          <cell r="E561">
            <v>0</v>
          </cell>
        </row>
        <row r="562">
          <cell r="E562">
            <v>0</v>
          </cell>
        </row>
        <row r="563">
          <cell r="E563">
            <v>0</v>
          </cell>
        </row>
        <row r="564">
          <cell r="E564">
            <v>0</v>
          </cell>
        </row>
        <row r="565">
          <cell r="E565">
            <v>0</v>
          </cell>
        </row>
        <row r="566">
          <cell r="E566">
            <v>0</v>
          </cell>
        </row>
        <row r="567">
          <cell r="E567">
            <v>0</v>
          </cell>
        </row>
        <row r="568">
          <cell r="E568">
            <v>0</v>
          </cell>
        </row>
        <row r="569">
          <cell r="E569">
            <v>0</v>
          </cell>
        </row>
        <row r="570">
          <cell r="E570">
            <v>0</v>
          </cell>
        </row>
        <row r="571">
          <cell r="E571">
            <v>0</v>
          </cell>
        </row>
        <row r="572">
          <cell r="E572">
            <v>0</v>
          </cell>
        </row>
        <row r="573">
          <cell r="E573">
            <v>0</v>
          </cell>
        </row>
        <row r="574">
          <cell r="E574">
            <v>0</v>
          </cell>
        </row>
        <row r="575">
          <cell r="E575">
            <v>0</v>
          </cell>
        </row>
        <row r="576">
          <cell r="E576">
            <v>0</v>
          </cell>
        </row>
        <row r="577">
          <cell r="E577">
            <v>0</v>
          </cell>
        </row>
        <row r="578">
          <cell r="E578">
            <v>0</v>
          </cell>
        </row>
        <row r="579">
          <cell r="E579">
            <v>0</v>
          </cell>
        </row>
        <row r="580">
          <cell r="E580">
            <v>0</v>
          </cell>
        </row>
        <row r="581">
          <cell r="E581">
            <v>0</v>
          </cell>
        </row>
        <row r="582">
          <cell r="E582">
            <v>0</v>
          </cell>
        </row>
        <row r="583">
          <cell r="E583">
            <v>0</v>
          </cell>
        </row>
        <row r="584">
          <cell r="E584">
            <v>0</v>
          </cell>
        </row>
        <row r="585">
          <cell r="E585">
            <v>0</v>
          </cell>
        </row>
        <row r="586">
          <cell r="E586">
            <v>0</v>
          </cell>
        </row>
        <row r="587">
          <cell r="E587">
            <v>0</v>
          </cell>
        </row>
        <row r="588">
          <cell r="E588">
            <v>0</v>
          </cell>
        </row>
        <row r="589">
          <cell r="E589">
            <v>0</v>
          </cell>
        </row>
        <row r="590">
          <cell r="E590">
            <v>0</v>
          </cell>
        </row>
        <row r="591">
          <cell r="E591">
            <v>0</v>
          </cell>
        </row>
        <row r="592">
          <cell r="E592">
            <v>0</v>
          </cell>
        </row>
        <row r="593">
          <cell r="E593">
            <v>0</v>
          </cell>
        </row>
        <row r="594">
          <cell r="E594">
            <v>0</v>
          </cell>
        </row>
        <row r="595">
          <cell r="E595">
            <v>0</v>
          </cell>
        </row>
        <row r="596">
          <cell r="E596">
            <v>0</v>
          </cell>
        </row>
        <row r="597">
          <cell r="E597">
            <v>0</v>
          </cell>
        </row>
        <row r="598">
          <cell r="E598">
            <v>0</v>
          </cell>
        </row>
        <row r="599">
          <cell r="E599">
            <v>0</v>
          </cell>
        </row>
        <row r="600">
          <cell r="E600">
            <v>0</v>
          </cell>
        </row>
        <row r="601">
          <cell r="E601">
            <v>0</v>
          </cell>
        </row>
        <row r="602">
          <cell r="E602">
            <v>0</v>
          </cell>
        </row>
        <row r="603">
          <cell r="E603">
            <v>0</v>
          </cell>
        </row>
        <row r="604">
          <cell r="E604">
            <v>0</v>
          </cell>
        </row>
        <row r="605">
          <cell r="E605">
            <v>0</v>
          </cell>
        </row>
        <row r="606">
          <cell r="E606">
            <v>0</v>
          </cell>
        </row>
        <row r="607">
          <cell r="E607">
            <v>0</v>
          </cell>
        </row>
        <row r="608">
          <cell r="E608">
            <v>0</v>
          </cell>
        </row>
        <row r="609">
          <cell r="E609">
            <v>0</v>
          </cell>
        </row>
        <row r="610">
          <cell r="E610">
            <v>0</v>
          </cell>
        </row>
        <row r="611">
          <cell r="E611">
            <v>0</v>
          </cell>
        </row>
        <row r="612">
          <cell r="E612">
            <v>0</v>
          </cell>
        </row>
        <row r="613">
          <cell r="E613">
            <v>0</v>
          </cell>
        </row>
        <row r="614">
          <cell r="E614">
            <v>0</v>
          </cell>
        </row>
        <row r="615">
          <cell r="E615">
            <v>0</v>
          </cell>
        </row>
        <row r="616">
          <cell r="E616">
            <v>0</v>
          </cell>
        </row>
        <row r="617">
          <cell r="E617">
            <v>0</v>
          </cell>
        </row>
        <row r="618">
          <cell r="E618">
            <v>0</v>
          </cell>
        </row>
        <row r="619">
          <cell r="E619">
            <v>0</v>
          </cell>
        </row>
        <row r="620">
          <cell r="E620">
            <v>0</v>
          </cell>
        </row>
        <row r="621">
          <cell r="E621">
            <v>0</v>
          </cell>
        </row>
        <row r="622">
          <cell r="E622">
            <v>0</v>
          </cell>
        </row>
        <row r="623">
          <cell r="E623">
            <v>0</v>
          </cell>
        </row>
        <row r="624">
          <cell r="E624">
            <v>0</v>
          </cell>
        </row>
        <row r="625">
          <cell r="E625">
            <v>0</v>
          </cell>
        </row>
        <row r="626">
          <cell r="E626">
            <v>0</v>
          </cell>
        </row>
        <row r="627">
          <cell r="E627">
            <v>0</v>
          </cell>
        </row>
        <row r="628">
          <cell r="E628">
            <v>0</v>
          </cell>
        </row>
        <row r="629">
          <cell r="E629">
            <v>0</v>
          </cell>
        </row>
        <row r="630">
          <cell r="E630">
            <v>0</v>
          </cell>
        </row>
        <row r="631">
          <cell r="E631">
            <v>0</v>
          </cell>
        </row>
        <row r="632">
          <cell r="E632">
            <v>0</v>
          </cell>
        </row>
        <row r="633">
          <cell r="E633">
            <v>0</v>
          </cell>
        </row>
        <row r="634">
          <cell r="E634">
            <v>0</v>
          </cell>
        </row>
        <row r="635">
          <cell r="E635">
            <v>0</v>
          </cell>
        </row>
        <row r="636">
          <cell r="E636">
            <v>0</v>
          </cell>
        </row>
        <row r="637">
          <cell r="E637">
            <v>0</v>
          </cell>
        </row>
        <row r="638">
          <cell r="E638">
            <v>0</v>
          </cell>
        </row>
        <row r="639">
          <cell r="E639">
            <v>0</v>
          </cell>
        </row>
        <row r="640">
          <cell r="E640">
            <v>0</v>
          </cell>
        </row>
        <row r="641">
          <cell r="E641">
            <v>0</v>
          </cell>
        </row>
        <row r="642">
          <cell r="E642">
            <v>0</v>
          </cell>
        </row>
        <row r="643">
          <cell r="E643">
            <v>0</v>
          </cell>
        </row>
        <row r="644">
          <cell r="E644">
            <v>0</v>
          </cell>
        </row>
        <row r="645">
          <cell r="E645">
            <v>0</v>
          </cell>
        </row>
        <row r="646">
          <cell r="E646">
            <v>0</v>
          </cell>
        </row>
        <row r="647">
          <cell r="E647">
            <v>0</v>
          </cell>
        </row>
        <row r="648">
          <cell r="E648">
            <v>0</v>
          </cell>
        </row>
        <row r="649">
          <cell r="E649">
            <v>0</v>
          </cell>
        </row>
        <row r="650">
          <cell r="E650">
            <v>0</v>
          </cell>
        </row>
        <row r="651">
          <cell r="E651">
            <v>0</v>
          </cell>
        </row>
        <row r="652">
          <cell r="E652">
            <v>0</v>
          </cell>
        </row>
        <row r="653">
          <cell r="E653">
            <v>0</v>
          </cell>
        </row>
        <row r="654">
          <cell r="E654">
            <v>0</v>
          </cell>
        </row>
        <row r="655">
          <cell r="E655">
            <v>0</v>
          </cell>
        </row>
        <row r="656">
          <cell r="E656">
            <v>0</v>
          </cell>
        </row>
        <row r="657">
          <cell r="E657">
            <v>0</v>
          </cell>
        </row>
        <row r="658">
          <cell r="E658">
            <v>0</v>
          </cell>
        </row>
        <row r="659">
          <cell r="E659">
            <v>0</v>
          </cell>
        </row>
        <row r="660">
          <cell r="E660">
            <v>0</v>
          </cell>
        </row>
        <row r="661">
          <cell r="E661">
            <v>0</v>
          </cell>
        </row>
        <row r="662">
          <cell r="E662">
            <v>0</v>
          </cell>
        </row>
        <row r="663">
          <cell r="E663">
            <v>0</v>
          </cell>
        </row>
        <row r="664">
          <cell r="E664">
            <v>0</v>
          </cell>
        </row>
        <row r="665">
          <cell r="E665">
            <v>0</v>
          </cell>
        </row>
        <row r="666">
          <cell r="E666">
            <v>0</v>
          </cell>
        </row>
        <row r="667">
          <cell r="E667">
            <v>0</v>
          </cell>
        </row>
        <row r="668">
          <cell r="E668">
            <v>0</v>
          </cell>
        </row>
        <row r="669">
          <cell r="E669">
            <v>0</v>
          </cell>
        </row>
        <row r="670">
          <cell r="E670">
            <v>0</v>
          </cell>
        </row>
        <row r="671">
          <cell r="E671">
            <v>0</v>
          </cell>
        </row>
        <row r="672">
          <cell r="E672">
            <v>0</v>
          </cell>
        </row>
        <row r="673">
          <cell r="E673">
            <v>0</v>
          </cell>
        </row>
        <row r="674">
          <cell r="E674">
            <v>0</v>
          </cell>
        </row>
        <row r="675">
          <cell r="E675">
            <v>0</v>
          </cell>
        </row>
        <row r="676">
          <cell r="E676">
            <v>0</v>
          </cell>
        </row>
        <row r="677">
          <cell r="E677">
            <v>0</v>
          </cell>
        </row>
        <row r="678">
          <cell r="E678">
            <v>0</v>
          </cell>
        </row>
        <row r="679">
          <cell r="E679">
            <v>0</v>
          </cell>
        </row>
        <row r="680">
          <cell r="E680">
            <v>0</v>
          </cell>
        </row>
        <row r="681">
          <cell r="E681">
            <v>0</v>
          </cell>
        </row>
        <row r="682">
          <cell r="E682">
            <v>0</v>
          </cell>
        </row>
        <row r="683">
          <cell r="E683">
            <v>0</v>
          </cell>
        </row>
        <row r="684">
          <cell r="E684">
            <v>0</v>
          </cell>
        </row>
        <row r="685">
          <cell r="E685">
            <v>0</v>
          </cell>
        </row>
        <row r="686">
          <cell r="E686">
            <v>0</v>
          </cell>
        </row>
        <row r="687">
          <cell r="E687">
            <v>0</v>
          </cell>
        </row>
        <row r="688">
          <cell r="E688">
            <v>0</v>
          </cell>
        </row>
        <row r="689">
          <cell r="E689">
            <v>0</v>
          </cell>
        </row>
        <row r="690">
          <cell r="E690">
            <v>0</v>
          </cell>
        </row>
        <row r="691">
          <cell r="E691">
            <v>0</v>
          </cell>
        </row>
        <row r="692">
          <cell r="E692">
            <v>0</v>
          </cell>
        </row>
        <row r="693">
          <cell r="E693">
            <v>0</v>
          </cell>
        </row>
        <row r="694">
          <cell r="E694">
            <v>0</v>
          </cell>
        </row>
        <row r="695">
          <cell r="E695">
            <v>0</v>
          </cell>
        </row>
        <row r="696">
          <cell r="E696">
            <v>0</v>
          </cell>
        </row>
        <row r="697">
          <cell r="E697">
            <v>0</v>
          </cell>
        </row>
        <row r="698">
          <cell r="E698">
            <v>0</v>
          </cell>
        </row>
        <row r="699">
          <cell r="E699">
            <v>0</v>
          </cell>
        </row>
        <row r="700">
          <cell r="E700">
            <v>0</v>
          </cell>
        </row>
        <row r="701">
          <cell r="E701">
            <v>0</v>
          </cell>
        </row>
        <row r="702">
          <cell r="E702">
            <v>0</v>
          </cell>
        </row>
        <row r="703">
          <cell r="E703">
            <v>0</v>
          </cell>
        </row>
        <row r="704">
          <cell r="E704">
            <v>0</v>
          </cell>
        </row>
        <row r="705">
          <cell r="E705">
            <v>0</v>
          </cell>
        </row>
        <row r="706">
          <cell r="E706">
            <v>0</v>
          </cell>
        </row>
        <row r="707">
          <cell r="E707">
            <v>0</v>
          </cell>
        </row>
        <row r="708">
          <cell r="E708">
            <v>0</v>
          </cell>
        </row>
        <row r="709">
          <cell r="E709">
            <v>0</v>
          </cell>
        </row>
        <row r="710">
          <cell r="E710">
            <v>0</v>
          </cell>
        </row>
        <row r="711">
          <cell r="E711">
            <v>0</v>
          </cell>
        </row>
        <row r="712">
          <cell r="E712">
            <v>0</v>
          </cell>
        </row>
        <row r="713">
          <cell r="E713">
            <v>0</v>
          </cell>
        </row>
        <row r="714">
          <cell r="E714">
            <v>0</v>
          </cell>
        </row>
        <row r="715">
          <cell r="E715">
            <v>0</v>
          </cell>
        </row>
        <row r="716">
          <cell r="E716">
            <v>0</v>
          </cell>
        </row>
        <row r="717">
          <cell r="E717">
            <v>0</v>
          </cell>
        </row>
        <row r="718">
          <cell r="E718">
            <v>0</v>
          </cell>
        </row>
        <row r="719">
          <cell r="E719">
            <v>0</v>
          </cell>
        </row>
        <row r="720">
          <cell r="E720">
            <v>0</v>
          </cell>
        </row>
        <row r="721">
          <cell r="E721">
            <v>0</v>
          </cell>
        </row>
        <row r="722">
          <cell r="E722">
            <v>0</v>
          </cell>
        </row>
        <row r="723">
          <cell r="E723">
            <v>0</v>
          </cell>
        </row>
        <row r="724">
          <cell r="E724">
            <v>0</v>
          </cell>
        </row>
        <row r="725">
          <cell r="E725">
            <v>0</v>
          </cell>
        </row>
        <row r="726">
          <cell r="E726">
            <v>0</v>
          </cell>
        </row>
        <row r="727">
          <cell r="E727">
            <v>0</v>
          </cell>
        </row>
        <row r="728">
          <cell r="E728">
            <v>0</v>
          </cell>
        </row>
        <row r="729">
          <cell r="E729">
            <v>0</v>
          </cell>
        </row>
        <row r="730">
          <cell r="E730">
            <v>0</v>
          </cell>
        </row>
        <row r="731">
          <cell r="E731">
            <v>0</v>
          </cell>
        </row>
        <row r="732">
          <cell r="E732">
            <v>0</v>
          </cell>
        </row>
        <row r="733">
          <cell r="E733">
            <v>0</v>
          </cell>
        </row>
        <row r="734">
          <cell r="E734">
            <v>0</v>
          </cell>
        </row>
        <row r="735">
          <cell r="E735">
            <v>0</v>
          </cell>
        </row>
        <row r="736">
          <cell r="E736">
            <v>0</v>
          </cell>
        </row>
        <row r="737">
          <cell r="E737">
            <v>0</v>
          </cell>
        </row>
        <row r="738">
          <cell r="E738">
            <v>0</v>
          </cell>
        </row>
        <row r="739">
          <cell r="E739">
            <v>0</v>
          </cell>
        </row>
        <row r="740">
          <cell r="E740">
            <v>0</v>
          </cell>
        </row>
        <row r="741">
          <cell r="E741">
            <v>0</v>
          </cell>
        </row>
        <row r="742">
          <cell r="E742">
            <v>0</v>
          </cell>
        </row>
        <row r="743">
          <cell r="E743">
            <v>0</v>
          </cell>
        </row>
        <row r="744">
          <cell r="E744">
            <v>0</v>
          </cell>
        </row>
        <row r="745">
          <cell r="E745">
            <v>0</v>
          </cell>
        </row>
        <row r="746">
          <cell r="E746">
            <v>0</v>
          </cell>
        </row>
        <row r="747">
          <cell r="E747">
            <v>0</v>
          </cell>
        </row>
        <row r="748">
          <cell r="E748">
            <v>0</v>
          </cell>
        </row>
        <row r="749">
          <cell r="E749">
            <v>0</v>
          </cell>
        </row>
        <row r="750">
          <cell r="E750">
            <v>0</v>
          </cell>
        </row>
        <row r="751">
          <cell r="E751">
            <v>0</v>
          </cell>
        </row>
        <row r="752">
          <cell r="E752">
            <v>0</v>
          </cell>
        </row>
        <row r="753">
          <cell r="E753">
            <v>0</v>
          </cell>
        </row>
        <row r="754">
          <cell r="E754">
            <v>0</v>
          </cell>
        </row>
        <row r="755">
          <cell r="E755">
            <v>0</v>
          </cell>
        </row>
        <row r="756">
          <cell r="E756">
            <v>0</v>
          </cell>
        </row>
        <row r="757">
          <cell r="E757">
            <v>0</v>
          </cell>
        </row>
        <row r="758">
          <cell r="E758">
            <v>0</v>
          </cell>
        </row>
        <row r="759">
          <cell r="E759">
            <v>0</v>
          </cell>
        </row>
        <row r="760">
          <cell r="E760">
            <v>0</v>
          </cell>
        </row>
        <row r="761">
          <cell r="E761">
            <v>0</v>
          </cell>
        </row>
        <row r="762">
          <cell r="E762">
            <v>0</v>
          </cell>
        </row>
        <row r="763">
          <cell r="E763">
            <v>0</v>
          </cell>
        </row>
        <row r="764">
          <cell r="E764">
            <v>0</v>
          </cell>
        </row>
        <row r="765">
          <cell r="E765">
            <v>0</v>
          </cell>
        </row>
        <row r="766">
          <cell r="E766">
            <v>0</v>
          </cell>
        </row>
        <row r="767">
          <cell r="E767">
            <v>0</v>
          </cell>
        </row>
        <row r="768">
          <cell r="E768">
            <v>0</v>
          </cell>
        </row>
        <row r="769">
          <cell r="E769">
            <v>0</v>
          </cell>
        </row>
        <row r="770">
          <cell r="E770">
            <v>0</v>
          </cell>
        </row>
        <row r="771">
          <cell r="E771">
            <v>0</v>
          </cell>
        </row>
        <row r="772">
          <cell r="E772">
            <v>0</v>
          </cell>
        </row>
        <row r="773">
          <cell r="E773">
            <v>0</v>
          </cell>
        </row>
        <row r="774">
          <cell r="E774">
            <v>0</v>
          </cell>
        </row>
        <row r="775">
          <cell r="E775">
            <v>0</v>
          </cell>
        </row>
        <row r="776">
          <cell r="E776">
            <v>0</v>
          </cell>
        </row>
        <row r="777">
          <cell r="E777">
            <v>0</v>
          </cell>
        </row>
        <row r="778">
          <cell r="E778">
            <v>0</v>
          </cell>
        </row>
        <row r="779">
          <cell r="E779">
            <v>0</v>
          </cell>
        </row>
        <row r="780">
          <cell r="E780">
            <v>0</v>
          </cell>
        </row>
        <row r="781">
          <cell r="E781">
            <v>0</v>
          </cell>
        </row>
        <row r="782">
          <cell r="E782">
            <v>0</v>
          </cell>
        </row>
        <row r="783">
          <cell r="E783">
            <v>0</v>
          </cell>
        </row>
        <row r="784">
          <cell r="E784">
            <v>0</v>
          </cell>
        </row>
        <row r="785">
          <cell r="E785">
            <v>0</v>
          </cell>
        </row>
        <row r="786">
          <cell r="E786">
            <v>0</v>
          </cell>
        </row>
        <row r="787">
          <cell r="E787">
            <v>0</v>
          </cell>
        </row>
        <row r="788">
          <cell r="E788">
            <v>0</v>
          </cell>
        </row>
        <row r="789">
          <cell r="E789">
            <v>0</v>
          </cell>
        </row>
        <row r="790">
          <cell r="E790">
            <v>0</v>
          </cell>
        </row>
        <row r="791">
          <cell r="E791">
            <v>0</v>
          </cell>
        </row>
        <row r="792">
          <cell r="E792">
            <v>0</v>
          </cell>
        </row>
        <row r="793">
          <cell r="E793">
            <v>0</v>
          </cell>
        </row>
        <row r="794">
          <cell r="E794">
            <v>0</v>
          </cell>
        </row>
        <row r="795">
          <cell r="E795">
            <v>0</v>
          </cell>
        </row>
        <row r="796">
          <cell r="E796">
            <v>0</v>
          </cell>
        </row>
        <row r="797">
          <cell r="E797">
            <v>0</v>
          </cell>
        </row>
        <row r="798">
          <cell r="E798">
            <v>0</v>
          </cell>
        </row>
        <row r="799">
          <cell r="E799">
            <v>0</v>
          </cell>
        </row>
        <row r="800">
          <cell r="E800">
            <v>0</v>
          </cell>
        </row>
        <row r="801">
          <cell r="E801">
            <v>0</v>
          </cell>
        </row>
        <row r="802">
          <cell r="E802">
            <v>0</v>
          </cell>
        </row>
        <row r="803">
          <cell r="E803">
            <v>0</v>
          </cell>
        </row>
        <row r="804">
          <cell r="E804">
            <v>0</v>
          </cell>
        </row>
        <row r="805">
          <cell r="E805">
            <v>0</v>
          </cell>
        </row>
        <row r="806">
          <cell r="E806">
            <v>0</v>
          </cell>
        </row>
        <row r="807">
          <cell r="E807">
            <v>0</v>
          </cell>
        </row>
        <row r="808">
          <cell r="E808">
            <v>0</v>
          </cell>
        </row>
        <row r="809">
          <cell r="E809">
            <v>0</v>
          </cell>
        </row>
        <row r="810">
          <cell r="E810">
            <v>0</v>
          </cell>
        </row>
        <row r="811">
          <cell r="E811">
            <v>0</v>
          </cell>
        </row>
        <row r="812">
          <cell r="E812">
            <v>0</v>
          </cell>
        </row>
        <row r="813">
          <cell r="E813">
            <v>0</v>
          </cell>
        </row>
        <row r="814">
          <cell r="E814">
            <v>0</v>
          </cell>
        </row>
        <row r="815">
          <cell r="E815">
            <v>0</v>
          </cell>
        </row>
        <row r="816">
          <cell r="E816">
            <v>0</v>
          </cell>
        </row>
        <row r="817">
          <cell r="E817">
            <v>0</v>
          </cell>
        </row>
        <row r="818">
          <cell r="E818">
            <v>0</v>
          </cell>
        </row>
        <row r="819">
          <cell r="E819">
            <v>0</v>
          </cell>
        </row>
        <row r="820">
          <cell r="E820">
            <v>0</v>
          </cell>
        </row>
        <row r="821">
          <cell r="E821">
            <v>0</v>
          </cell>
        </row>
        <row r="822">
          <cell r="E822">
            <v>0</v>
          </cell>
        </row>
        <row r="823">
          <cell r="E823">
            <v>0</v>
          </cell>
        </row>
        <row r="824">
          <cell r="E824">
            <v>0</v>
          </cell>
        </row>
        <row r="825">
          <cell r="E825">
            <v>0</v>
          </cell>
        </row>
        <row r="826">
          <cell r="E826">
            <v>0</v>
          </cell>
        </row>
        <row r="827">
          <cell r="E827">
            <v>0</v>
          </cell>
        </row>
        <row r="828">
          <cell r="E828">
            <v>0</v>
          </cell>
        </row>
        <row r="829">
          <cell r="E829">
            <v>0</v>
          </cell>
        </row>
        <row r="830">
          <cell r="E830">
            <v>0</v>
          </cell>
        </row>
        <row r="831">
          <cell r="E831">
            <v>0</v>
          </cell>
        </row>
        <row r="832">
          <cell r="E832">
            <v>0</v>
          </cell>
        </row>
        <row r="833">
          <cell r="E833">
            <v>0</v>
          </cell>
        </row>
        <row r="834">
          <cell r="E834">
            <v>0</v>
          </cell>
        </row>
        <row r="835">
          <cell r="E835">
            <v>0</v>
          </cell>
        </row>
        <row r="836">
          <cell r="E836">
            <v>0</v>
          </cell>
        </row>
        <row r="837">
          <cell r="E837">
            <v>0</v>
          </cell>
        </row>
        <row r="838">
          <cell r="E838">
            <v>0</v>
          </cell>
        </row>
        <row r="839">
          <cell r="E839">
            <v>0</v>
          </cell>
        </row>
        <row r="840">
          <cell r="E840">
            <v>0</v>
          </cell>
        </row>
        <row r="841">
          <cell r="E841">
            <v>0</v>
          </cell>
        </row>
        <row r="842">
          <cell r="E842">
            <v>0</v>
          </cell>
        </row>
        <row r="843">
          <cell r="E843">
            <v>0</v>
          </cell>
        </row>
        <row r="844">
          <cell r="E844">
            <v>0</v>
          </cell>
        </row>
        <row r="845">
          <cell r="E845">
            <v>0</v>
          </cell>
        </row>
        <row r="846">
          <cell r="E846">
            <v>0</v>
          </cell>
        </row>
        <row r="847">
          <cell r="E847">
            <v>0</v>
          </cell>
        </row>
        <row r="848">
          <cell r="E848">
            <v>0</v>
          </cell>
        </row>
        <row r="849">
          <cell r="E849">
            <v>0</v>
          </cell>
        </row>
        <row r="850">
          <cell r="E850">
            <v>0</v>
          </cell>
        </row>
        <row r="851">
          <cell r="E851">
            <v>0</v>
          </cell>
        </row>
        <row r="852">
          <cell r="E852">
            <v>0</v>
          </cell>
        </row>
        <row r="853">
          <cell r="E853">
            <v>0</v>
          </cell>
        </row>
        <row r="854">
          <cell r="E854">
            <v>0</v>
          </cell>
        </row>
        <row r="855">
          <cell r="E855">
            <v>0</v>
          </cell>
        </row>
        <row r="856">
          <cell r="E856">
            <v>0</v>
          </cell>
        </row>
        <row r="857">
          <cell r="E857">
            <v>0</v>
          </cell>
        </row>
        <row r="858">
          <cell r="E858">
            <v>0</v>
          </cell>
        </row>
        <row r="859">
          <cell r="E859">
            <v>0</v>
          </cell>
        </row>
        <row r="860">
          <cell r="E860">
            <v>0</v>
          </cell>
        </row>
        <row r="861">
          <cell r="E861">
            <v>0</v>
          </cell>
        </row>
        <row r="862">
          <cell r="E862">
            <v>0</v>
          </cell>
        </row>
        <row r="863">
          <cell r="E863">
            <v>0</v>
          </cell>
        </row>
        <row r="864">
          <cell r="E864">
            <v>0</v>
          </cell>
        </row>
        <row r="865">
          <cell r="E865">
            <v>0</v>
          </cell>
        </row>
        <row r="866">
          <cell r="E866">
            <v>0</v>
          </cell>
        </row>
        <row r="867">
          <cell r="E867">
            <v>0</v>
          </cell>
        </row>
        <row r="868">
          <cell r="E868">
            <v>0</v>
          </cell>
        </row>
        <row r="869">
          <cell r="E869">
            <v>0</v>
          </cell>
        </row>
        <row r="870">
          <cell r="E870">
            <v>0</v>
          </cell>
        </row>
        <row r="871">
          <cell r="E871">
            <v>0</v>
          </cell>
        </row>
        <row r="872">
          <cell r="E872">
            <v>0</v>
          </cell>
        </row>
        <row r="873">
          <cell r="E873">
            <v>0</v>
          </cell>
        </row>
        <row r="874">
          <cell r="E874">
            <v>0</v>
          </cell>
        </row>
        <row r="875">
          <cell r="E875">
            <v>0</v>
          </cell>
        </row>
        <row r="876">
          <cell r="E876">
            <v>0</v>
          </cell>
        </row>
        <row r="877">
          <cell r="E877">
            <v>0</v>
          </cell>
        </row>
        <row r="878">
          <cell r="E878">
            <v>0</v>
          </cell>
        </row>
        <row r="879">
          <cell r="E879">
            <v>0</v>
          </cell>
        </row>
        <row r="880">
          <cell r="E880">
            <v>0</v>
          </cell>
        </row>
        <row r="881">
          <cell r="E881">
            <v>0</v>
          </cell>
        </row>
        <row r="882">
          <cell r="E882">
            <v>0</v>
          </cell>
        </row>
        <row r="883">
          <cell r="E883">
            <v>0</v>
          </cell>
        </row>
        <row r="884">
          <cell r="E884">
            <v>0</v>
          </cell>
        </row>
        <row r="885">
          <cell r="E885">
            <v>0</v>
          </cell>
        </row>
        <row r="886">
          <cell r="E886">
            <v>0</v>
          </cell>
        </row>
        <row r="887">
          <cell r="E887">
            <v>0</v>
          </cell>
        </row>
        <row r="888">
          <cell r="E888">
            <v>0</v>
          </cell>
        </row>
        <row r="889">
          <cell r="E889">
            <v>0</v>
          </cell>
        </row>
        <row r="890">
          <cell r="E890">
            <v>0</v>
          </cell>
        </row>
        <row r="891">
          <cell r="E891">
            <v>0</v>
          </cell>
        </row>
        <row r="892">
          <cell r="E892">
            <v>0</v>
          </cell>
        </row>
        <row r="893">
          <cell r="E893">
            <v>0</v>
          </cell>
        </row>
        <row r="894">
          <cell r="E894">
            <v>0</v>
          </cell>
        </row>
        <row r="895">
          <cell r="E895">
            <v>0</v>
          </cell>
        </row>
        <row r="896">
          <cell r="E896">
            <v>0</v>
          </cell>
        </row>
        <row r="897">
          <cell r="E897">
            <v>0</v>
          </cell>
        </row>
        <row r="898">
          <cell r="E898">
            <v>0</v>
          </cell>
        </row>
        <row r="899">
          <cell r="E899">
            <v>0</v>
          </cell>
        </row>
        <row r="900">
          <cell r="E900">
            <v>0</v>
          </cell>
        </row>
        <row r="901">
          <cell r="E901">
            <v>0</v>
          </cell>
        </row>
        <row r="902">
          <cell r="E902">
            <v>0</v>
          </cell>
        </row>
        <row r="903">
          <cell r="E903">
            <v>0</v>
          </cell>
        </row>
        <row r="904">
          <cell r="E904">
            <v>0</v>
          </cell>
        </row>
        <row r="905">
          <cell r="E905">
            <v>0</v>
          </cell>
        </row>
        <row r="906">
          <cell r="E906">
            <v>0</v>
          </cell>
        </row>
        <row r="907">
          <cell r="E907">
            <v>0</v>
          </cell>
        </row>
        <row r="908">
          <cell r="E908">
            <v>0</v>
          </cell>
        </row>
        <row r="909">
          <cell r="E909">
            <v>0</v>
          </cell>
        </row>
        <row r="910">
          <cell r="E910">
            <v>0</v>
          </cell>
        </row>
        <row r="911">
          <cell r="E911">
            <v>0</v>
          </cell>
        </row>
        <row r="912">
          <cell r="E912">
            <v>0</v>
          </cell>
        </row>
        <row r="913">
          <cell r="E913">
            <v>0</v>
          </cell>
        </row>
        <row r="914">
          <cell r="E914">
            <v>0</v>
          </cell>
        </row>
        <row r="915">
          <cell r="E915">
            <v>0</v>
          </cell>
        </row>
        <row r="916">
          <cell r="E916">
            <v>0</v>
          </cell>
        </row>
        <row r="917">
          <cell r="E917">
            <v>0</v>
          </cell>
        </row>
        <row r="918">
          <cell r="E918">
            <v>0</v>
          </cell>
        </row>
        <row r="919">
          <cell r="E919">
            <v>0</v>
          </cell>
        </row>
        <row r="920">
          <cell r="E920">
            <v>0</v>
          </cell>
        </row>
        <row r="921">
          <cell r="E921">
            <v>0</v>
          </cell>
        </row>
        <row r="922">
          <cell r="E922">
            <v>0</v>
          </cell>
        </row>
        <row r="923">
          <cell r="E923">
            <v>0</v>
          </cell>
        </row>
        <row r="924">
          <cell r="E924">
            <v>0</v>
          </cell>
        </row>
        <row r="925">
          <cell r="E925">
            <v>0</v>
          </cell>
        </row>
        <row r="926">
          <cell r="E926">
            <v>0</v>
          </cell>
        </row>
        <row r="927">
          <cell r="E927">
            <v>0</v>
          </cell>
        </row>
        <row r="928">
          <cell r="E928">
            <v>0</v>
          </cell>
        </row>
        <row r="929">
          <cell r="E929">
            <v>0</v>
          </cell>
        </row>
        <row r="930">
          <cell r="E930">
            <v>0</v>
          </cell>
        </row>
        <row r="931">
          <cell r="E931">
            <v>0</v>
          </cell>
        </row>
        <row r="932">
          <cell r="E932">
            <v>0</v>
          </cell>
        </row>
        <row r="933">
          <cell r="E933">
            <v>0</v>
          </cell>
        </row>
        <row r="934">
          <cell r="E934">
            <v>0</v>
          </cell>
        </row>
        <row r="935">
          <cell r="E935">
            <v>0</v>
          </cell>
        </row>
        <row r="936">
          <cell r="E936">
            <v>0</v>
          </cell>
        </row>
        <row r="937">
          <cell r="E937">
            <v>0</v>
          </cell>
        </row>
        <row r="938">
          <cell r="E938">
            <v>0</v>
          </cell>
        </row>
        <row r="939">
          <cell r="E939">
            <v>0</v>
          </cell>
        </row>
        <row r="940">
          <cell r="E940">
            <v>0</v>
          </cell>
        </row>
        <row r="941">
          <cell r="E941">
            <v>0</v>
          </cell>
        </row>
        <row r="942">
          <cell r="E942">
            <v>0</v>
          </cell>
        </row>
        <row r="943">
          <cell r="E943">
            <v>0</v>
          </cell>
        </row>
        <row r="944">
          <cell r="E944">
            <v>0</v>
          </cell>
        </row>
        <row r="945">
          <cell r="E945">
            <v>0</v>
          </cell>
        </row>
        <row r="946">
          <cell r="E946">
            <v>0</v>
          </cell>
        </row>
        <row r="947">
          <cell r="E947">
            <v>0</v>
          </cell>
        </row>
        <row r="948">
          <cell r="E948">
            <v>0</v>
          </cell>
        </row>
        <row r="949">
          <cell r="E949">
            <v>0</v>
          </cell>
        </row>
        <row r="950">
          <cell r="E950">
            <v>0</v>
          </cell>
        </row>
        <row r="951">
          <cell r="E951">
            <v>0</v>
          </cell>
        </row>
        <row r="952">
          <cell r="E952">
            <v>0</v>
          </cell>
        </row>
        <row r="953">
          <cell r="E953">
            <v>0</v>
          </cell>
        </row>
        <row r="954">
          <cell r="E954">
            <v>0</v>
          </cell>
        </row>
        <row r="955">
          <cell r="E955">
            <v>0</v>
          </cell>
        </row>
        <row r="956">
          <cell r="E956">
            <v>0</v>
          </cell>
        </row>
        <row r="957">
          <cell r="E957">
            <v>0</v>
          </cell>
        </row>
        <row r="958">
          <cell r="E958">
            <v>0</v>
          </cell>
        </row>
        <row r="959">
          <cell r="E959">
            <v>0</v>
          </cell>
        </row>
        <row r="960">
          <cell r="E960">
            <v>0</v>
          </cell>
        </row>
        <row r="961">
          <cell r="E961">
            <v>0</v>
          </cell>
        </row>
        <row r="962">
          <cell r="E962">
            <v>0</v>
          </cell>
        </row>
        <row r="963">
          <cell r="E963">
            <v>0</v>
          </cell>
        </row>
        <row r="964">
          <cell r="E964">
            <v>0</v>
          </cell>
        </row>
        <row r="965">
          <cell r="E965">
            <v>0</v>
          </cell>
        </row>
        <row r="966">
          <cell r="E966">
            <v>0</v>
          </cell>
        </row>
        <row r="967">
          <cell r="E967">
            <v>0</v>
          </cell>
        </row>
        <row r="968">
          <cell r="E968">
            <v>0</v>
          </cell>
        </row>
        <row r="969">
          <cell r="E969">
            <v>0</v>
          </cell>
        </row>
        <row r="970">
          <cell r="E970">
            <v>0</v>
          </cell>
        </row>
        <row r="971">
          <cell r="E971">
            <v>0</v>
          </cell>
        </row>
        <row r="972">
          <cell r="E972">
            <v>0</v>
          </cell>
        </row>
        <row r="973">
          <cell r="E973">
            <v>0</v>
          </cell>
        </row>
        <row r="974">
          <cell r="E974">
            <v>0</v>
          </cell>
        </row>
        <row r="975">
          <cell r="E975">
            <v>0</v>
          </cell>
        </row>
        <row r="976">
          <cell r="E976">
            <v>0</v>
          </cell>
        </row>
        <row r="977">
          <cell r="E977">
            <v>0</v>
          </cell>
        </row>
        <row r="978">
          <cell r="E978">
            <v>0</v>
          </cell>
        </row>
        <row r="979">
          <cell r="E979">
            <v>0</v>
          </cell>
        </row>
        <row r="980">
          <cell r="E980">
            <v>0</v>
          </cell>
        </row>
        <row r="981">
          <cell r="E981">
            <v>0</v>
          </cell>
        </row>
        <row r="982">
          <cell r="E982">
            <v>0</v>
          </cell>
        </row>
        <row r="983">
          <cell r="E983">
            <v>0</v>
          </cell>
        </row>
        <row r="984">
          <cell r="E984">
            <v>0</v>
          </cell>
        </row>
        <row r="985">
          <cell r="E985">
            <v>0</v>
          </cell>
        </row>
        <row r="986">
          <cell r="E986">
            <v>0</v>
          </cell>
        </row>
        <row r="987">
          <cell r="E987">
            <v>0</v>
          </cell>
        </row>
        <row r="988">
          <cell r="E988">
            <v>0</v>
          </cell>
        </row>
        <row r="989">
          <cell r="E989">
            <v>0</v>
          </cell>
        </row>
        <row r="990">
          <cell r="E990">
            <v>0</v>
          </cell>
        </row>
        <row r="991">
          <cell r="E991">
            <v>0</v>
          </cell>
        </row>
        <row r="992">
          <cell r="E992">
            <v>0</v>
          </cell>
        </row>
        <row r="993">
          <cell r="E993">
            <v>0</v>
          </cell>
        </row>
        <row r="994">
          <cell r="E994">
            <v>0</v>
          </cell>
        </row>
        <row r="995">
          <cell r="E995">
            <v>0</v>
          </cell>
        </row>
        <row r="996">
          <cell r="E996">
            <v>0</v>
          </cell>
        </row>
        <row r="997">
          <cell r="E997">
            <v>0</v>
          </cell>
        </row>
        <row r="998">
          <cell r="E998">
            <v>0</v>
          </cell>
        </row>
        <row r="999">
          <cell r="E999">
            <v>0</v>
          </cell>
        </row>
        <row r="1000">
          <cell r="E1000">
            <v>0</v>
          </cell>
        </row>
        <row r="1001">
          <cell r="E1001">
            <v>0</v>
          </cell>
        </row>
        <row r="1002">
          <cell r="E1002">
            <v>0</v>
          </cell>
        </row>
        <row r="1003">
          <cell r="E1003">
            <v>0</v>
          </cell>
        </row>
        <row r="1004">
          <cell r="E1004">
            <v>0</v>
          </cell>
        </row>
        <row r="1005">
          <cell r="E1005">
            <v>0</v>
          </cell>
        </row>
        <row r="1006">
          <cell r="E1006">
            <v>0</v>
          </cell>
        </row>
        <row r="1007">
          <cell r="E1007">
            <v>0</v>
          </cell>
        </row>
        <row r="1008">
          <cell r="E1008">
            <v>0</v>
          </cell>
        </row>
        <row r="1009">
          <cell r="E1009">
            <v>0</v>
          </cell>
        </row>
        <row r="1010">
          <cell r="E1010">
            <v>0</v>
          </cell>
        </row>
        <row r="1011">
          <cell r="E1011">
            <v>0</v>
          </cell>
        </row>
        <row r="1012">
          <cell r="E1012">
            <v>0</v>
          </cell>
        </row>
        <row r="1013">
          <cell r="E1013">
            <v>0</v>
          </cell>
        </row>
        <row r="1014">
          <cell r="E1014">
            <v>0</v>
          </cell>
        </row>
        <row r="1015">
          <cell r="E1015">
            <v>0</v>
          </cell>
        </row>
        <row r="1016">
          <cell r="E1016">
            <v>0</v>
          </cell>
        </row>
        <row r="1017">
          <cell r="E1017">
            <v>0</v>
          </cell>
        </row>
        <row r="1018">
          <cell r="E1018">
            <v>0</v>
          </cell>
        </row>
        <row r="1019">
          <cell r="E1019">
            <v>0</v>
          </cell>
        </row>
        <row r="1020">
          <cell r="E1020">
            <v>0</v>
          </cell>
        </row>
        <row r="1021">
          <cell r="E1021">
            <v>0</v>
          </cell>
        </row>
        <row r="1022">
          <cell r="E1022">
            <v>0</v>
          </cell>
        </row>
        <row r="1023">
          <cell r="E1023">
            <v>0</v>
          </cell>
        </row>
        <row r="1024">
          <cell r="E1024">
            <v>0</v>
          </cell>
        </row>
        <row r="1025">
          <cell r="E1025">
            <v>0</v>
          </cell>
        </row>
        <row r="1026">
          <cell r="E1026">
            <v>0</v>
          </cell>
        </row>
        <row r="1027">
          <cell r="E1027">
            <v>0</v>
          </cell>
        </row>
        <row r="1028">
          <cell r="E1028">
            <v>0</v>
          </cell>
        </row>
        <row r="1029">
          <cell r="E1029">
            <v>0</v>
          </cell>
        </row>
        <row r="1030">
          <cell r="E1030">
            <v>0</v>
          </cell>
        </row>
        <row r="1031">
          <cell r="E1031">
            <v>0</v>
          </cell>
        </row>
        <row r="1032">
          <cell r="E1032">
            <v>0</v>
          </cell>
        </row>
        <row r="1033">
          <cell r="E1033">
            <v>0</v>
          </cell>
        </row>
        <row r="1034">
          <cell r="E1034">
            <v>0</v>
          </cell>
        </row>
        <row r="1035">
          <cell r="E1035">
            <v>0</v>
          </cell>
        </row>
        <row r="1036">
          <cell r="E1036">
            <v>0</v>
          </cell>
        </row>
        <row r="1037">
          <cell r="E1037">
            <v>0</v>
          </cell>
        </row>
        <row r="1038">
          <cell r="E1038">
            <v>0</v>
          </cell>
        </row>
        <row r="1039">
          <cell r="E1039">
            <v>0</v>
          </cell>
        </row>
        <row r="1040">
          <cell r="E1040">
            <v>0</v>
          </cell>
        </row>
        <row r="1041">
          <cell r="E1041">
            <v>0</v>
          </cell>
        </row>
        <row r="1042">
          <cell r="E1042">
            <v>0</v>
          </cell>
        </row>
        <row r="1043">
          <cell r="E1043">
            <v>0</v>
          </cell>
        </row>
        <row r="1044">
          <cell r="E1044">
            <v>0</v>
          </cell>
        </row>
        <row r="1045">
          <cell r="E1045">
            <v>0</v>
          </cell>
        </row>
        <row r="1046">
          <cell r="E1046">
            <v>0</v>
          </cell>
        </row>
        <row r="1047">
          <cell r="E1047">
            <v>0</v>
          </cell>
        </row>
        <row r="1048">
          <cell r="E1048">
            <v>0</v>
          </cell>
        </row>
        <row r="1049">
          <cell r="E1049">
            <v>0</v>
          </cell>
        </row>
        <row r="1050">
          <cell r="E1050">
            <v>0</v>
          </cell>
        </row>
        <row r="1051">
          <cell r="E1051">
            <v>0</v>
          </cell>
        </row>
        <row r="1052">
          <cell r="E1052">
            <v>0</v>
          </cell>
        </row>
        <row r="1053">
          <cell r="E1053">
            <v>0</v>
          </cell>
        </row>
        <row r="1054">
          <cell r="E1054">
            <v>0</v>
          </cell>
        </row>
        <row r="1055">
          <cell r="E1055">
            <v>0</v>
          </cell>
        </row>
        <row r="1056">
          <cell r="E1056">
            <v>0</v>
          </cell>
        </row>
        <row r="1057">
          <cell r="E1057">
            <v>0</v>
          </cell>
        </row>
        <row r="1058">
          <cell r="E1058">
            <v>0</v>
          </cell>
        </row>
        <row r="1059">
          <cell r="E1059">
            <v>0</v>
          </cell>
        </row>
        <row r="1060">
          <cell r="E1060">
            <v>0</v>
          </cell>
        </row>
        <row r="1061">
          <cell r="E1061">
            <v>0</v>
          </cell>
        </row>
        <row r="1062">
          <cell r="E1062">
            <v>0</v>
          </cell>
        </row>
        <row r="1063">
          <cell r="E1063">
            <v>0</v>
          </cell>
        </row>
        <row r="1064">
          <cell r="E1064">
            <v>0</v>
          </cell>
        </row>
        <row r="1065">
          <cell r="E1065">
            <v>0</v>
          </cell>
        </row>
        <row r="1066">
          <cell r="E1066">
            <v>0</v>
          </cell>
        </row>
        <row r="1067">
          <cell r="E1067">
            <v>0</v>
          </cell>
        </row>
        <row r="1068">
          <cell r="E1068">
            <v>0</v>
          </cell>
        </row>
        <row r="1069">
          <cell r="E1069">
            <v>0</v>
          </cell>
        </row>
        <row r="1070">
          <cell r="E1070">
            <v>0</v>
          </cell>
        </row>
        <row r="1071">
          <cell r="E1071">
            <v>0</v>
          </cell>
        </row>
        <row r="1072">
          <cell r="E1072">
            <v>0</v>
          </cell>
        </row>
        <row r="1073">
          <cell r="E1073">
            <v>0</v>
          </cell>
        </row>
        <row r="1074">
          <cell r="E1074">
            <v>0</v>
          </cell>
        </row>
        <row r="1075">
          <cell r="E1075">
            <v>0</v>
          </cell>
        </row>
        <row r="1076">
          <cell r="E1076">
            <v>0</v>
          </cell>
        </row>
        <row r="1077">
          <cell r="E1077">
            <v>0</v>
          </cell>
        </row>
        <row r="1078">
          <cell r="E1078">
            <v>0</v>
          </cell>
        </row>
        <row r="1079">
          <cell r="E1079">
            <v>0</v>
          </cell>
        </row>
        <row r="1080">
          <cell r="E1080">
            <v>0</v>
          </cell>
        </row>
        <row r="1081">
          <cell r="E1081">
            <v>0</v>
          </cell>
        </row>
        <row r="1082">
          <cell r="E1082">
            <v>0</v>
          </cell>
        </row>
        <row r="1083">
          <cell r="E1083">
            <v>0</v>
          </cell>
        </row>
        <row r="1084">
          <cell r="E1084">
            <v>0</v>
          </cell>
        </row>
        <row r="1085">
          <cell r="E1085">
            <v>0</v>
          </cell>
        </row>
        <row r="1086">
          <cell r="E1086">
            <v>0</v>
          </cell>
        </row>
        <row r="1087">
          <cell r="E1087">
            <v>0</v>
          </cell>
        </row>
        <row r="1088">
          <cell r="E1088">
            <v>0</v>
          </cell>
        </row>
        <row r="1089">
          <cell r="E1089">
            <v>0</v>
          </cell>
        </row>
        <row r="1090">
          <cell r="E1090">
            <v>0</v>
          </cell>
        </row>
        <row r="1091">
          <cell r="E1091">
            <v>0</v>
          </cell>
        </row>
        <row r="1092">
          <cell r="E1092">
            <v>0</v>
          </cell>
        </row>
        <row r="1093">
          <cell r="E1093">
            <v>0</v>
          </cell>
        </row>
        <row r="1094">
          <cell r="E1094">
            <v>0</v>
          </cell>
        </row>
        <row r="1095">
          <cell r="E1095">
            <v>0</v>
          </cell>
        </row>
        <row r="1096">
          <cell r="E1096">
            <v>0</v>
          </cell>
        </row>
        <row r="1097">
          <cell r="E1097">
            <v>0</v>
          </cell>
        </row>
        <row r="1098">
          <cell r="E1098">
            <v>0</v>
          </cell>
        </row>
        <row r="1099">
          <cell r="E1099">
            <v>0</v>
          </cell>
        </row>
        <row r="1100">
          <cell r="E1100">
            <v>0</v>
          </cell>
        </row>
        <row r="1101">
          <cell r="E1101">
            <v>0</v>
          </cell>
        </row>
        <row r="1102">
          <cell r="E1102">
            <v>0</v>
          </cell>
        </row>
        <row r="1103">
          <cell r="E1103">
            <v>0</v>
          </cell>
        </row>
        <row r="1104">
          <cell r="E1104">
            <v>0</v>
          </cell>
        </row>
        <row r="1105">
          <cell r="E1105">
            <v>0</v>
          </cell>
        </row>
        <row r="1106">
          <cell r="E1106">
            <v>0</v>
          </cell>
        </row>
        <row r="1107">
          <cell r="E1107">
            <v>0</v>
          </cell>
        </row>
        <row r="1108">
          <cell r="E1108">
            <v>0</v>
          </cell>
        </row>
        <row r="1109">
          <cell r="E1109">
            <v>0</v>
          </cell>
        </row>
        <row r="1110">
          <cell r="E1110">
            <v>0</v>
          </cell>
        </row>
        <row r="1111">
          <cell r="E1111">
            <v>0</v>
          </cell>
        </row>
        <row r="1112">
          <cell r="E1112">
            <v>0</v>
          </cell>
        </row>
        <row r="1113">
          <cell r="E1113">
            <v>0</v>
          </cell>
        </row>
        <row r="1114">
          <cell r="E1114">
            <v>0</v>
          </cell>
        </row>
        <row r="1115">
          <cell r="E1115">
            <v>0</v>
          </cell>
        </row>
        <row r="1116">
          <cell r="E1116">
            <v>0</v>
          </cell>
        </row>
        <row r="1117">
          <cell r="E1117">
            <v>0</v>
          </cell>
        </row>
        <row r="1118">
          <cell r="E1118">
            <v>0</v>
          </cell>
        </row>
        <row r="1119">
          <cell r="E1119">
            <v>0</v>
          </cell>
        </row>
        <row r="1120">
          <cell r="E1120">
            <v>0</v>
          </cell>
        </row>
        <row r="1121">
          <cell r="E1121">
            <v>0</v>
          </cell>
        </row>
        <row r="1122">
          <cell r="E1122">
            <v>0</v>
          </cell>
        </row>
        <row r="1123">
          <cell r="E1123">
            <v>0</v>
          </cell>
        </row>
        <row r="1124">
          <cell r="E1124">
            <v>0</v>
          </cell>
        </row>
        <row r="1125">
          <cell r="E1125">
            <v>0</v>
          </cell>
        </row>
        <row r="1126">
          <cell r="E1126">
            <v>0</v>
          </cell>
        </row>
        <row r="1127">
          <cell r="E1127">
            <v>0</v>
          </cell>
        </row>
        <row r="1128">
          <cell r="E1128">
            <v>0</v>
          </cell>
        </row>
        <row r="1129">
          <cell r="E1129">
            <v>0</v>
          </cell>
        </row>
        <row r="1130">
          <cell r="E1130">
            <v>0</v>
          </cell>
        </row>
        <row r="1131">
          <cell r="E1131">
            <v>0</v>
          </cell>
        </row>
        <row r="1132">
          <cell r="E1132">
            <v>0</v>
          </cell>
        </row>
        <row r="1133">
          <cell r="E1133">
            <v>0</v>
          </cell>
        </row>
        <row r="1134">
          <cell r="E1134">
            <v>0</v>
          </cell>
        </row>
        <row r="1135">
          <cell r="E1135">
            <v>0</v>
          </cell>
        </row>
        <row r="1136">
          <cell r="E1136">
            <v>0</v>
          </cell>
        </row>
        <row r="1137">
          <cell r="E1137">
            <v>0</v>
          </cell>
        </row>
        <row r="1138">
          <cell r="E1138">
            <v>0</v>
          </cell>
        </row>
        <row r="1139">
          <cell r="E1139">
            <v>0</v>
          </cell>
        </row>
        <row r="1140">
          <cell r="E1140">
            <v>0</v>
          </cell>
        </row>
        <row r="1141">
          <cell r="E1141">
            <v>0</v>
          </cell>
        </row>
        <row r="1142">
          <cell r="E1142">
            <v>0</v>
          </cell>
        </row>
        <row r="1143">
          <cell r="E1143">
            <v>0</v>
          </cell>
        </row>
        <row r="1144">
          <cell r="E1144">
            <v>0</v>
          </cell>
        </row>
        <row r="1145">
          <cell r="E1145">
            <v>0</v>
          </cell>
        </row>
        <row r="1146">
          <cell r="E1146">
            <v>0</v>
          </cell>
        </row>
        <row r="1147">
          <cell r="E1147">
            <v>0</v>
          </cell>
        </row>
        <row r="1148">
          <cell r="E1148">
            <v>0</v>
          </cell>
        </row>
        <row r="1149">
          <cell r="E1149">
            <v>0</v>
          </cell>
        </row>
        <row r="1150">
          <cell r="E1150">
            <v>0</v>
          </cell>
        </row>
        <row r="1151">
          <cell r="E1151">
            <v>0</v>
          </cell>
        </row>
        <row r="1152">
          <cell r="E1152">
            <v>0</v>
          </cell>
        </row>
        <row r="1153">
          <cell r="E1153">
            <v>0</v>
          </cell>
        </row>
        <row r="1154">
          <cell r="E1154">
            <v>0</v>
          </cell>
        </row>
        <row r="1155">
          <cell r="E1155">
            <v>0</v>
          </cell>
        </row>
        <row r="1156">
          <cell r="E1156">
            <v>0</v>
          </cell>
        </row>
        <row r="1157">
          <cell r="E1157">
            <v>0</v>
          </cell>
        </row>
        <row r="1158">
          <cell r="E1158">
            <v>0</v>
          </cell>
        </row>
        <row r="1159">
          <cell r="E1159">
            <v>0</v>
          </cell>
        </row>
        <row r="1160">
          <cell r="E1160">
            <v>0</v>
          </cell>
        </row>
        <row r="1161">
          <cell r="E1161">
            <v>0</v>
          </cell>
        </row>
        <row r="1162">
          <cell r="E1162">
            <v>0</v>
          </cell>
        </row>
        <row r="1163">
          <cell r="E1163">
            <v>0</v>
          </cell>
        </row>
        <row r="1164">
          <cell r="E1164">
            <v>0</v>
          </cell>
        </row>
        <row r="1165">
          <cell r="E1165">
            <v>0</v>
          </cell>
        </row>
        <row r="1166">
          <cell r="E1166">
            <v>0</v>
          </cell>
        </row>
        <row r="1167">
          <cell r="E1167">
            <v>0</v>
          </cell>
        </row>
        <row r="1168">
          <cell r="E1168">
            <v>0</v>
          </cell>
        </row>
        <row r="1169">
          <cell r="E1169">
            <v>0</v>
          </cell>
        </row>
        <row r="1170">
          <cell r="E1170">
            <v>0</v>
          </cell>
        </row>
        <row r="1171">
          <cell r="E1171">
            <v>0</v>
          </cell>
        </row>
        <row r="1172">
          <cell r="E1172">
            <v>0</v>
          </cell>
        </row>
        <row r="1173">
          <cell r="E1173">
            <v>0</v>
          </cell>
        </row>
        <row r="1174">
          <cell r="E1174">
            <v>0</v>
          </cell>
        </row>
        <row r="1175">
          <cell r="E1175">
            <v>0</v>
          </cell>
        </row>
        <row r="1176">
          <cell r="E1176">
            <v>0</v>
          </cell>
        </row>
        <row r="1177">
          <cell r="E1177">
            <v>0</v>
          </cell>
        </row>
        <row r="1178">
          <cell r="E1178">
            <v>0</v>
          </cell>
        </row>
        <row r="1179">
          <cell r="E1179">
            <v>0</v>
          </cell>
        </row>
        <row r="1180">
          <cell r="E1180">
            <v>0</v>
          </cell>
        </row>
        <row r="1181">
          <cell r="E1181">
            <v>0</v>
          </cell>
        </row>
        <row r="1182">
          <cell r="E1182">
            <v>0</v>
          </cell>
        </row>
        <row r="1183">
          <cell r="E1183">
            <v>0</v>
          </cell>
        </row>
        <row r="1184">
          <cell r="E1184">
            <v>0</v>
          </cell>
        </row>
        <row r="1185">
          <cell r="E1185">
            <v>0</v>
          </cell>
        </row>
        <row r="1186">
          <cell r="E1186">
            <v>0</v>
          </cell>
        </row>
        <row r="1187">
          <cell r="E1187">
            <v>0</v>
          </cell>
        </row>
        <row r="1188">
          <cell r="E1188">
            <v>0</v>
          </cell>
        </row>
        <row r="1189">
          <cell r="E1189">
            <v>0</v>
          </cell>
        </row>
        <row r="1190">
          <cell r="E1190">
            <v>0</v>
          </cell>
        </row>
        <row r="1191">
          <cell r="E1191">
            <v>0</v>
          </cell>
        </row>
        <row r="1192">
          <cell r="E1192">
            <v>0</v>
          </cell>
        </row>
        <row r="1193">
          <cell r="E1193">
            <v>0</v>
          </cell>
        </row>
        <row r="1194">
          <cell r="E1194">
            <v>0</v>
          </cell>
        </row>
        <row r="1195">
          <cell r="E1195">
            <v>0</v>
          </cell>
        </row>
        <row r="1196">
          <cell r="E1196">
            <v>0</v>
          </cell>
        </row>
        <row r="1197">
          <cell r="E1197">
            <v>0</v>
          </cell>
        </row>
        <row r="1198">
          <cell r="E1198">
            <v>0</v>
          </cell>
        </row>
        <row r="1199">
          <cell r="E1199">
            <v>0</v>
          </cell>
        </row>
        <row r="1200">
          <cell r="E1200">
            <v>0</v>
          </cell>
        </row>
        <row r="1201">
          <cell r="E1201">
            <v>0</v>
          </cell>
        </row>
        <row r="1202">
          <cell r="E1202">
            <v>0</v>
          </cell>
        </row>
        <row r="1203">
          <cell r="E1203">
            <v>0</v>
          </cell>
        </row>
        <row r="1204">
          <cell r="E1204">
            <v>0</v>
          </cell>
        </row>
        <row r="1205">
          <cell r="E1205">
            <v>0</v>
          </cell>
        </row>
        <row r="1206">
          <cell r="E1206">
            <v>0</v>
          </cell>
        </row>
        <row r="1207">
          <cell r="E1207">
            <v>0</v>
          </cell>
        </row>
        <row r="1208">
          <cell r="E1208">
            <v>0</v>
          </cell>
        </row>
        <row r="1209">
          <cell r="E1209">
            <v>0</v>
          </cell>
        </row>
        <row r="1210">
          <cell r="E1210">
            <v>0</v>
          </cell>
        </row>
        <row r="1211">
          <cell r="E1211">
            <v>0</v>
          </cell>
        </row>
        <row r="1212">
          <cell r="E1212">
            <v>0</v>
          </cell>
        </row>
        <row r="1213">
          <cell r="E1213">
            <v>0</v>
          </cell>
        </row>
        <row r="1214">
          <cell r="E1214">
            <v>0</v>
          </cell>
        </row>
        <row r="1215">
          <cell r="E1215">
            <v>0</v>
          </cell>
        </row>
        <row r="1216">
          <cell r="E1216">
            <v>0</v>
          </cell>
        </row>
        <row r="1217">
          <cell r="E1217">
            <v>0</v>
          </cell>
        </row>
        <row r="1218">
          <cell r="E1218">
            <v>0</v>
          </cell>
        </row>
        <row r="1219">
          <cell r="E1219">
            <v>0</v>
          </cell>
        </row>
        <row r="1220">
          <cell r="E1220">
            <v>0</v>
          </cell>
        </row>
        <row r="1221">
          <cell r="E1221">
            <v>0</v>
          </cell>
        </row>
        <row r="1222">
          <cell r="E1222">
            <v>0</v>
          </cell>
        </row>
        <row r="1223">
          <cell r="E1223">
            <v>0</v>
          </cell>
        </row>
        <row r="1224">
          <cell r="E1224">
            <v>0</v>
          </cell>
        </row>
        <row r="1225">
          <cell r="E1225">
            <v>0</v>
          </cell>
        </row>
        <row r="1226">
          <cell r="E1226">
            <v>0</v>
          </cell>
        </row>
        <row r="1227">
          <cell r="E1227">
            <v>0</v>
          </cell>
        </row>
        <row r="1228">
          <cell r="E1228">
            <v>0</v>
          </cell>
        </row>
        <row r="1229">
          <cell r="E1229">
            <v>0</v>
          </cell>
        </row>
        <row r="1230">
          <cell r="E1230">
            <v>0</v>
          </cell>
        </row>
        <row r="1231">
          <cell r="E1231">
            <v>0</v>
          </cell>
        </row>
        <row r="1232">
          <cell r="E1232">
            <v>0</v>
          </cell>
        </row>
        <row r="1233">
          <cell r="E1233">
            <v>0</v>
          </cell>
        </row>
        <row r="1234">
          <cell r="E1234">
            <v>0</v>
          </cell>
        </row>
        <row r="1235">
          <cell r="E1235">
            <v>0</v>
          </cell>
        </row>
        <row r="1236">
          <cell r="E1236">
            <v>0</v>
          </cell>
        </row>
        <row r="1237">
          <cell r="E1237">
            <v>0</v>
          </cell>
        </row>
        <row r="1238">
          <cell r="E1238">
            <v>0</v>
          </cell>
        </row>
        <row r="1239">
          <cell r="E1239">
            <v>0</v>
          </cell>
        </row>
        <row r="1240">
          <cell r="E1240">
            <v>0</v>
          </cell>
        </row>
        <row r="1241">
          <cell r="E1241">
            <v>0</v>
          </cell>
        </row>
        <row r="1242">
          <cell r="E1242">
            <v>0</v>
          </cell>
        </row>
        <row r="1243">
          <cell r="E1243">
            <v>0</v>
          </cell>
        </row>
        <row r="1244">
          <cell r="E1244">
            <v>0</v>
          </cell>
        </row>
        <row r="1245">
          <cell r="E1245">
            <v>0</v>
          </cell>
        </row>
        <row r="1246">
          <cell r="E1246">
            <v>0</v>
          </cell>
        </row>
        <row r="1247">
          <cell r="E1247">
            <v>0</v>
          </cell>
        </row>
        <row r="1248">
          <cell r="E1248">
            <v>0</v>
          </cell>
        </row>
        <row r="1249">
          <cell r="E1249">
            <v>0</v>
          </cell>
        </row>
        <row r="1250">
          <cell r="E1250">
            <v>0</v>
          </cell>
        </row>
        <row r="1251">
          <cell r="E1251">
            <v>0</v>
          </cell>
        </row>
        <row r="1252">
          <cell r="E1252">
            <v>0</v>
          </cell>
        </row>
        <row r="1253">
          <cell r="E1253">
            <v>0</v>
          </cell>
        </row>
        <row r="1254">
          <cell r="E1254">
            <v>0</v>
          </cell>
        </row>
        <row r="1255">
          <cell r="E1255">
            <v>0</v>
          </cell>
        </row>
        <row r="1256">
          <cell r="E1256">
            <v>0</v>
          </cell>
        </row>
        <row r="1257">
          <cell r="E1257">
            <v>0</v>
          </cell>
        </row>
        <row r="1258">
          <cell r="E1258">
            <v>0</v>
          </cell>
        </row>
        <row r="1259">
          <cell r="E1259">
            <v>0</v>
          </cell>
        </row>
        <row r="1260">
          <cell r="E1260">
            <v>0</v>
          </cell>
        </row>
        <row r="1261">
          <cell r="E1261">
            <v>0</v>
          </cell>
        </row>
        <row r="1262">
          <cell r="E1262">
            <v>0</v>
          </cell>
        </row>
        <row r="1263">
          <cell r="E1263">
            <v>0</v>
          </cell>
        </row>
        <row r="1264">
          <cell r="E1264">
            <v>0</v>
          </cell>
        </row>
        <row r="1265">
          <cell r="E1265">
            <v>0</v>
          </cell>
        </row>
        <row r="1266">
          <cell r="E1266">
            <v>0</v>
          </cell>
        </row>
        <row r="1267">
          <cell r="E1267">
            <v>0</v>
          </cell>
        </row>
        <row r="1268">
          <cell r="E1268">
            <v>0</v>
          </cell>
        </row>
        <row r="1269">
          <cell r="E1269">
            <v>0</v>
          </cell>
        </row>
        <row r="1270">
          <cell r="E1270">
            <v>0</v>
          </cell>
        </row>
        <row r="1271">
          <cell r="E1271">
            <v>0</v>
          </cell>
        </row>
        <row r="1272">
          <cell r="E1272">
            <v>0</v>
          </cell>
        </row>
        <row r="1273">
          <cell r="E1273">
            <v>0</v>
          </cell>
        </row>
        <row r="1274">
          <cell r="E1274">
            <v>0</v>
          </cell>
        </row>
        <row r="1275">
          <cell r="E1275">
            <v>0</v>
          </cell>
        </row>
        <row r="1276">
          <cell r="E1276">
            <v>0</v>
          </cell>
        </row>
        <row r="1277">
          <cell r="E1277">
            <v>0</v>
          </cell>
        </row>
        <row r="1278">
          <cell r="E1278">
            <v>0</v>
          </cell>
        </row>
        <row r="1279">
          <cell r="E1279">
            <v>0</v>
          </cell>
        </row>
        <row r="1280">
          <cell r="E1280">
            <v>0</v>
          </cell>
        </row>
        <row r="1281">
          <cell r="E1281">
            <v>0</v>
          </cell>
        </row>
        <row r="1282">
          <cell r="E1282">
            <v>0</v>
          </cell>
        </row>
        <row r="1283">
          <cell r="E1283">
            <v>0</v>
          </cell>
        </row>
        <row r="1284">
          <cell r="E1284">
            <v>0</v>
          </cell>
        </row>
        <row r="1285">
          <cell r="E1285">
            <v>0</v>
          </cell>
        </row>
        <row r="1286">
          <cell r="E1286">
            <v>0</v>
          </cell>
        </row>
        <row r="1287">
          <cell r="E1287">
            <v>0</v>
          </cell>
        </row>
        <row r="1288">
          <cell r="E1288">
            <v>0</v>
          </cell>
        </row>
        <row r="1289">
          <cell r="E1289">
            <v>0</v>
          </cell>
        </row>
        <row r="1290">
          <cell r="E1290">
            <v>0</v>
          </cell>
        </row>
        <row r="1291">
          <cell r="E1291">
            <v>0</v>
          </cell>
        </row>
        <row r="1292">
          <cell r="E1292">
            <v>0</v>
          </cell>
        </row>
        <row r="1293">
          <cell r="E1293">
            <v>0</v>
          </cell>
        </row>
        <row r="1294">
          <cell r="E1294">
            <v>0</v>
          </cell>
        </row>
        <row r="1295">
          <cell r="E1295">
            <v>0</v>
          </cell>
        </row>
        <row r="1296">
          <cell r="E1296">
            <v>0</v>
          </cell>
        </row>
        <row r="1297">
          <cell r="E1297">
            <v>0</v>
          </cell>
        </row>
        <row r="1298">
          <cell r="E1298">
            <v>0</v>
          </cell>
        </row>
        <row r="1299">
          <cell r="E1299">
            <v>0</v>
          </cell>
        </row>
        <row r="1300">
          <cell r="E1300">
            <v>0</v>
          </cell>
        </row>
        <row r="1301">
          <cell r="E1301">
            <v>0</v>
          </cell>
        </row>
        <row r="1302">
          <cell r="E1302">
            <v>0</v>
          </cell>
        </row>
        <row r="1303">
          <cell r="E1303">
            <v>0</v>
          </cell>
        </row>
        <row r="1304">
          <cell r="E1304">
            <v>0</v>
          </cell>
        </row>
        <row r="1305">
          <cell r="E1305">
            <v>0</v>
          </cell>
        </row>
        <row r="1306">
          <cell r="E1306">
            <v>0</v>
          </cell>
        </row>
        <row r="1307">
          <cell r="E1307">
            <v>0</v>
          </cell>
        </row>
        <row r="1308">
          <cell r="E1308">
            <v>0</v>
          </cell>
        </row>
        <row r="1309">
          <cell r="E1309">
            <v>0</v>
          </cell>
        </row>
        <row r="1310">
          <cell r="E1310">
            <v>0</v>
          </cell>
        </row>
        <row r="1311">
          <cell r="E1311">
            <v>0</v>
          </cell>
        </row>
        <row r="1312">
          <cell r="E1312">
            <v>0</v>
          </cell>
        </row>
        <row r="1313">
          <cell r="E1313">
            <v>0</v>
          </cell>
        </row>
        <row r="1314">
          <cell r="E1314">
            <v>0</v>
          </cell>
        </row>
        <row r="1315">
          <cell r="E1315">
            <v>0</v>
          </cell>
        </row>
        <row r="1316">
          <cell r="E1316">
            <v>0</v>
          </cell>
        </row>
        <row r="1317">
          <cell r="E1317">
            <v>0</v>
          </cell>
        </row>
        <row r="1318">
          <cell r="E1318">
            <v>0</v>
          </cell>
        </row>
        <row r="1319">
          <cell r="E1319">
            <v>0</v>
          </cell>
        </row>
        <row r="1320">
          <cell r="E1320">
            <v>0</v>
          </cell>
        </row>
        <row r="1321">
          <cell r="E1321">
            <v>0</v>
          </cell>
        </row>
        <row r="1322">
          <cell r="E1322">
            <v>0</v>
          </cell>
        </row>
        <row r="1323">
          <cell r="E1323">
            <v>0</v>
          </cell>
        </row>
        <row r="1324">
          <cell r="E1324">
            <v>0</v>
          </cell>
        </row>
        <row r="1325">
          <cell r="E1325">
            <v>0</v>
          </cell>
        </row>
        <row r="1326">
          <cell r="E1326">
            <v>0</v>
          </cell>
        </row>
        <row r="1327">
          <cell r="E1327">
            <v>0</v>
          </cell>
        </row>
        <row r="1328">
          <cell r="E1328">
            <v>0</v>
          </cell>
        </row>
        <row r="1329">
          <cell r="E1329">
            <v>0</v>
          </cell>
        </row>
        <row r="1330">
          <cell r="E1330">
            <v>0</v>
          </cell>
        </row>
        <row r="1331">
          <cell r="E1331">
            <v>0</v>
          </cell>
        </row>
        <row r="1332">
          <cell r="E1332">
            <v>0</v>
          </cell>
        </row>
        <row r="1333">
          <cell r="E1333">
            <v>0</v>
          </cell>
        </row>
        <row r="1334">
          <cell r="E1334">
            <v>0</v>
          </cell>
        </row>
        <row r="1335">
          <cell r="E1335">
            <v>0</v>
          </cell>
        </row>
        <row r="1336">
          <cell r="E1336">
            <v>0</v>
          </cell>
        </row>
        <row r="1337">
          <cell r="E1337">
            <v>0</v>
          </cell>
        </row>
        <row r="1338">
          <cell r="E1338">
            <v>0</v>
          </cell>
        </row>
        <row r="1339">
          <cell r="E1339">
            <v>0</v>
          </cell>
        </row>
        <row r="1340">
          <cell r="E1340">
            <v>0</v>
          </cell>
        </row>
        <row r="1341">
          <cell r="E1341">
            <v>0</v>
          </cell>
        </row>
        <row r="1342">
          <cell r="E1342">
            <v>0</v>
          </cell>
        </row>
        <row r="1343">
          <cell r="E1343">
            <v>0</v>
          </cell>
        </row>
        <row r="1344">
          <cell r="E1344">
            <v>0</v>
          </cell>
        </row>
        <row r="1345">
          <cell r="E1345">
            <v>0</v>
          </cell>
        </row>
        <row r="1346">
          <cell r="E1346">
            <v>0</v>
          </cell>
        </row>
        <row r="1347">
          <cell r="E1347">
            <v>0</v>
          </cell>
        </row>
        <row r="1348">
          <cell r="E1348">
            <v>0</v>
          </cell>
        </row>
        <row r="1349">
          <cell r="E1349">
            <v>0</v>
          </cell>
        </row>
        <row r="1350">
          <cell r="E1350">
            <v>0</v>
          </cell>
        </row>
        <row r="1351">
          <cell r="E1351">
            <v>0</v>
          </cell>
        </row>
        <row r="1352">
          <cell r="E1352">
            <v>0</v>
          </cell>
        </row>
        <row r="1353">
          <cell r="E1353">
            <v>0</v>
          </cell>
        </row>
        <row r="1354">
          <cell r="E1354">
            <v>0</v>
          </cell>
        </row>
        <row r="1355">
          <cell r="E1355">
            <v>0</v>
          </cell>
        </row>
        <row r="1356">
          <cell r="E1356">
            <v>0</v>
          </cell>
        </row>
        <row r="1357">
          <cell r="E1357">
            <v>0</v>
          </cell>
        </row>
        <row r="1358">
          <cell r="E1358">
            <v>0</v>
          </cell>
        </row>
        <row r="1359">
          <cell r="E1359">
            <v>0</v>
          </cell>
        </row>
        <row r="1360">
          <cell r="E1360">
            <v>0</v>
          </cell>
        </row>
        <row r="1361">
          <cell r="E1361">
            <v>0</v>
          </cell>
        </row>
        <row r="1362">
          <cell r="E1362">
            <v>0</v>
          </cell>
        </row>
        <row r="1363">
          <cell r="E1363">
            <v>0</v>
          </cell>
        </row>
        <row r="1364">
          <cell r="E1364">
            <v>0</v>
          </cell>
        </row>
        <row r="1365">
          <cell r="E1365">
            <v>0</v>
          </cell>
        </row>
        <row r="1366">
          <cell r="E1366">
            <v>0</v>
          </cell>
        </row>
        <row r="1367">
          <cell r="E1367">
            <v>0</v>
          </cell>
        </row>
        <row r="1368">
          <cell r="E1368">
            <v>0</v>
          </cell>
        </row>
        <row r="1369">
          <cell r="E1369">
            <v>0</v>
          </cell>
        </row>
        <row r="1370">
          <cell r="E1370">
            <v>0</v>
          </cell>
        </row>
        <row r="1371">
          <cell r="E1371">
            <v>0</v>
          </cell>
        </row>
        <row r="1372">
          <cell r="E1372">
            <v>0</v>
          </cell>
        </row>
        <row r="1373">
          <cell r="E1373">
            <v>0</v>
          </cell>
        </row>
        <row r="1374">
          <cell r="E1374">
            <v>0</v>
          </cell>
        </row>
        <row r="1375">
          <cell r="E1375">
            <v>0</v>
          </cell>
        </row>
        <row r="1376">
          <cell r="E1376">
            <v>0</v>
          </cell>
        </row>
        <row r="1377">
          <cell r="E1377">
            <v>0</v>
          </cell>
        </row>
        <row r="1378">
          <cell r="E1378">
            <v>0</v>
          </cell>
        </row>
        <row r="1379">
          <cell r="E1379">
            <v>0</v>
          </cell>
        </row>
        <row r="1380">
          <cell r="E1380">
            <v>0</v>
          </cell>
        </row>
        <row r="1381">
          <cell r="E1381">
            <v>0</v>
          </cell>
        </row>
        <row r="1382">
          <cell r="E1382">
            <v>0</v>
          </cell>
        </row>
        <row r="1383">
          <cell r="E1383">
            <v>0</v>
          </cell>
        </row>
        <row r="1384">
          <cell r="E1384">
            <v>0</v>
          </cell>
        </row>
        <row r="1385">
          <cell r="E1385">
            <v>0</v>
          </cell>
        </row>
        <row r="1386">
          <cell r="E1386">
            <v>0</v>
          </cell>
        </row>
        <row r="1387">
          <cell r="E1387">
            <v>0</v>
          </cell>
        </row>
        <row r="1388">
          <cell r="E1388">
            <v>0</v>
          </cell>
        </row>
        <row r="1389">
          <cell r="E1389">
            <v>0</v>
          </cell>
        </row>
        <row r="1390">
          <cell r="E1390">
            <v>0</v>
          </cell>
        </row>
        <row r="1391">
          <cell r="E1391">
            <v>0</v>
          </cell>
        </row>
        <row r="1392">
          <cell r="E1392">
            <v>0</v>
          </cell>
        </row>
        <row r="1393">
          <cell r="E1393">
            <v>0</v>
          </cell>
        </row>
        <row r="1394">
          <cell r="E1394">
            <v>0</v>
          </cell>
        </row>
        <row r="1395">
          <cell r="E1395">
            <v>0</v>
          </cell>
        </row>
        <row r="1396">
          <cell r="E1396">
            <v>0</v>
          </cell>
        </row>
        <row r="1397">
          <cell r="E1397">
            <v>0</v>
          </cell>
        </row>
        <row r="1398">
          <cell r="E1398">
            <v>0</v>
          </cell>
        </row>
        <row r="1399">
          <cell r="E1399">
            <v>0</v>
          </cell>
        </row>
        <row r="1400">
          <cell r="E1400">
            <v>0</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0</v>
          </cell>
        </row>
        <row r="1419">
          <cell r="E1419">
            <v>0</v>
          </cell>
        </row>
        <row r="1420">
          <cell r="E1420">
            <v>0</v>
          </cell>
        </row>
        <row r="1421">
          <cell r="E1421">
            <v>0</v>
          </cell>
        </row>
        <row r="1422">
          <cell r="E1422">
            <v>0</v>
          </cell>
        </row>
        <row r="1423">
          <cell r="E1423">
            <v>0</v>
          </cell>
        </row>
        <row r="1424">
          <cell r="E1424">
            <v>0</v>
          </cell>
        </row>
        <row r="1425">
          <cell r="E1425">
            <v>0</v>
          </cell>
        </row>
        <row r="1426">
          <cell r="E1426">
            <v>0</v>
          </cell>
        </row>
        <row r="1427">
          <cell r="E1427">
            <v>0</v>
          </cell>
        </row>
        <row r="1428">
          <cell r="E1428">
            <v>0</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0</v>
          </cell>
        </row>
        <row r="1450">
          <cell r="E1450">
            <v>0</v>
          </cell>
        </row>
        <row r="1451">
          <cell r="E1451">
            <v>0</v>
          </cell>
        </row>
        <row r="1452">
          <cell r="E1452">
            <v>0</v>
          </cell>
        </row>
        <row r="1453">
          <cell r="E1453">
            <v>0</v>
          </cell>
        </row>
        <row r="1454">
          <cell r="E1454">
            <v>0</v>
          </cell>
        </row>
        <row r="1455">
          <cell r="E1455">
            <v>0</v>
          </cell>
        </row>
        <row r="1456">
          <cell r="E1456">
            <v>0</v>
          </cell>
        </row>
        <row r="1457">
          <cell r="E1457">
            <v>0</v>
          </cell>
        </row>
        <row r="1458">
          <cell r="E1458">
            <v>0</v>
          </cell>
        </row>
        <row r="1459">
          <cell r="E1459">
            <v>0</v>
          </cell>
        </row>
        <row r="1460">
          <cell r="E1460">
            <v>0</v>
          </cell>
        </row>
        <row r="1461">
          <cell r="E1461">
            <v>0</v>
          </cell>
        </row>
        <row r="1462">
          <cell r="E1462">
            <v>0</v>
          </cell>
        </row>
        <row r="1463">
          <cell r="E1463">
            <v>0</v>
          </cell>
        </row>
        <row r="1464">
          <cell r="E1464">
            <v>0</v>
          </cell>
        </row>
        <row r="1465">
          <cell r="E1465">
            <v>0</v>
          </cell>
        </row>
        <row r="1466">
          <cell r="E1466">
            <v>0</v>
          </cell>
        </row>
        <row r="1467">
          <cell r="E1467">
            <v>0</v>
          </cell>
        </row>
        <row r="1468">
          <cell r="E1468">
            <v>0</v>
          </cell>
        </row>
        <row r="1469">
          <cell r="E1469">
            <v>0</v>
          </cell>
        </row>
        <row r="1470">
          <cell r="E1470">
            <v>0</v>
          </cell>
        </row>
        <row r="1471">
          <cell r="E1471">
            <v>0</v>
          </cell>
        </row>
        <row r="1472">
          <cell r="E1472">
            <v>0</v>
          </cell>
        </row>
        <row r="1473">
          <cell r="E1473">
            <v>0</v>
          </cell>
        </row>
        <row r="1474">
          <cell r="E1474">
            <v>0</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0</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0</v>
          </cell>
        </row>
        <row r="1508">
          <cell r="E1508">
            <v>0</v>
          </cell>
        </row>
        <row r="1509">
          <cell r="E1509">
            <v>0</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v>
          </cell>
        </row>
        <row r="1519">
          <cell r="E1519">
            <v>0</v>
          </cell>
        </row>
        <row r="1520">
          <cell r="E1520">
            <v>0</v>
          </cell>
        </row>
        <row r="1521">
          <cell r="E1521">
            <v>0</v>
          </cell>
        </row>
        <row r="1522">
          <cell r="E1522">
            <v>0</v>
          </cell>
        </row>
        <row r="1523">
          <cell r="E1523">
            <v>0</v>
          </cell>
        </row>
        <row r="1524">
          <cell r="E1524">
            <v>0</v>
          </cell>
        </row>
        <row r="1525">
          <cell r="E1525">
            <v>0</v>
          </cell>
        </row>
        <row r="1526">
          <cell r="E1526">
            <v>0</v>
          </cell>
        </row>
        <row r="1527">
          <cell r="E1527">
            <v>0</v>
          </cell>
        </row>
        <row r="1528">
          <cell r="E1528">
            <v>0</v>
          </cell>
        </row>
        <row r="1529">
          <cell r="E1529">
            <v>0</v>
          </cell>
        </row>
        <row r="1530">
          <cell r="E1530">
            <v>0</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0</v>
          </cell>
        </row>
        <row r="1542">
          <cell r="E1542">
            <v>0</v>
          </cell>
        </row>
        <row r="1543">
          <cell r="E1543">
            <v>0</v>
          </cell>
        </row>
        <row r="1544">
          <cell r="E1544">
            <v>0</v>
          </cell>
        </row>
        <row r="1545">
          <cell r="E1545">
            <v>0</v>
          </cell>
        </row>
        <row r="1546">
          <cell r="E1546">
            <v>0</v>
          </cell>
        </row>
        <row r="1547">
          <cell r="E1547">
            <v>0</v>
          </cell>
        </row>
        <row r="1548">
          <cell r="E1548">
            <v>0</v>
          </cell>
        </row>
        <row r="1549">
          <cell r="E1549">
            <v>0</v>
          </cell>
        </row>
        <row r="1550">
          <cell r="E1550">
            <v>0</v>
          </cell>
        </row>
        <row r="1551">
          <cell r="E1551">
            <v>0</v>
          </cell>
        </row>
        <row r="1552">
          <cell r="E1552">
            <v>0</v>
          </cell>
        </row>
        <row r="1553">
          <cell r="E1553">
            <v>0</v>
          </cell>
        </row>
        <row r="1554">
          <cell r="E1554">
            <v>0</v>
          </cell>
        </row>
        <row r="1555">
          <cell r="E1555">
            <v>0</v>
          </cell>
        </row>
        <row r="1556">
          <cell r="E1556">
            <v>0</v>
          </cell>
        </row>
        <row r="1557">
          <cell r="E1557">
            <v>0</v>
          </cell>
        </row>
        <row r="1558">
          <cell r="E1558">
            <v>0</v>
          </cell>
        </row>
        <row r="1559">
          <cell r="E1559">
            <v>0</v>
          </cell>
        </row>
        <row r="1560">
          <cell r="E1560">
            <v>0</v>
          </cell>
        </row>
        <row r="1561">
          <cell r="E1561">
            <v>0</v>
          </cell>
        </row>
        <row r="1562">
          <cell r="E1562">
            <v>0</v>
          </cell>
        </row>
        <row r="1563">
          <cell r="E1563">
            <v>0</v>
          </cell>
        </row>
        <row r="1564">
          <cell r="E1564">
            <v>0</v>
          </cell>
        </row>
        <row r="1565">
          <cell r="E1565">
            <v>0</v>
          </cell>
        </row>
        <row r="1566">
          <cell r="E1566">
            <v>0</v>
          </cell>
        </row>
        <row r="1567">
          <cell r="E1567">
            <v>0</v>
          </cell>
        </row>
        <row r="1568">
          <cell r="E1568">
            <v>0</v>
          </cell>
        </row>
        <row r="1569">
          <cell r="E1569">
            <v>0</v>
          </cell>
        </row>
        <row r="1570">
          <cell r="E1570">
            <v>0</v>
          </cell>
        </row>
        <row r="1571">
          <cell r="E1571">
            <v>0</v>
          </cell>
        </row>
        <row r="1572">
          <cell r="E1572">
            <v>0</v>
          </cell>
        </row>
        <row r="1573">
          <cell r="E1573">
            <v>0</v>
          </cell>
        </row>
        <row r="1574">
          <cell r="E1574">
            <v>0</v>
          </cell>
        </row>
        <row r="1575">
          <cell r="E1575">
            <v>0</v>
          </cell>
        </row>
        <row r="1576">
          <cell r="E1576">
            <v>0</v>
          </cell>
        </row>
        <row r="1577">
          <cell r="E1577">
            <v>0</v>
          </cell>
        </row>
        <row r="1578">
          <cell r="E1578">
            <v>0</v>
          </cell>
        </row>
        <row r="1579">
          <cell r="E1579">
            <v>0</v>
          </cell>
        </row>
        <row r="1580">
          <cell r="E1580">
            <v>0</v>
          </cell>
        </row>
        <row r="1581">
          <cell r="E1581">
            <v>0</v>
          </cell>
        </row>
        <row r="1582">
          <cell r="E1582">
            <v>0</v>
          </cell>
        </row>
        <row r="1583">
          <cell r="E1583">
            <v>0</v>
          </cell>
        </row>
        <row r="1584">
          <cell r="E1584">
            <v>0</v>
          </cell>
        </row>
        <row r="1585">
          <cell r="E1585">
            <v>0</v>
          </cell>
        </row>
        <row r="1586">
          <cell r="E1586">
            <v>0</v>
          </cell>
        </row>
        <row r="1587">
          <cell r="E1587">
            <v>0</v>
          </cell>
        </row>
        <row r="1588">
          <cell r="E1588">
            <v>0</v>
          </cell>
        </row>
        <row r="1589">
          <cell r="E1589">
            <v>0</v>
          </cell>
        </row>
        <row r="1590">
          <cell r="E1590">
            <v>0</v>
          </cell>
        </row>
        <row r="1591">
          <cell r="E1591">
            <v>0</v>
          </cell>
        </row>
        <row r="1592">
          <cell r="E1592">
            <v>0</v>
          </cell>
        </row>
        <row r="1593">
          <cell r="E1593">
            <v>0</v>
          </cell>
        </row>
        <row r="1594">
          <cell r="E1594">
            <v>0</v>
          </cell>
        </row>
        <row r="1595">
          <cell r="E1595">
            <v>0</v>
          </cell>
        </row>
        <row r="1596">
          <cell r="E1596">
            <v>0</v>
          </cell>
        </row>
        <row r="1597">
          <cell r="E1597">
            <v>0</v>
          </cell>
        </row>
        <row r="1598">
          <cell r="E1598">
            <v>0</v>
          </cell>
        </row>
        <row r="1599">
          <cell r="E1599">
            <v>0</v>
          </cell>
        </row>
        <row r="1600">
          <cell r="E1600">
            <v>0</v>
          </cell>
        </row>
        <row r="1601">
          <cell r="E1601">
            <v>0</v>
          </cell>
        </row>
        <row r="1602">
          <cell r="E1602">
            <v>0</v>
          </cell>
        </row>
        <row r="1603">
          <cell r="E1603">
            <v>0</v>
          </cell>
        </row>
        <row r="1604">
          <cell r="E1604">
            <v>0</v>
          </cell>
        </row>
        <row r="1605">
          <cell r="E1605">
            <v>0</v>
          </cell>
        </row>
        <row r="1606">
          <cell r="E1606">
            <v>0</v>
          </cell>
        </row>
        <row r="1607">
          <cell r="E1607">
            <v>0</v>
          </cell>
        </row>
        <row r="1608">
          <cell r="E1608">
            <v>0</v>
          </cell>
        </row>
        <row r="1609">
          <cell r="E1609">
            <v>0</v>
          </cell>
        </row>
        <row r="1610">
          <cell r="E1610">
            <v>0</v>
          </cell>
        </row>
        <row r="1611">
          <cell r="E1611">
            <v>0</v>
          </cell>
        </row>
        <row r="1612">
          <cell r="E1612">
            <v>0</v>
          </cell>
        </row>
        <row r="1613">
          <cell r="E1613">
            <v>0</v>
          </cell>
        </row>
        <row r="1614">
          <cell r="E1614">
            <v>0</v>
          </cell>
        </row>
        <row r="1615">
          <cell r="E1615">
            <v>0</v>
          </cell>
        </row>
        <row r="1616">
          <cell r="E1616">
            <v>0</v>
          </cell>
        </row>
        <row r="1617">
          <cell r="E1617">
            <v>0</v>
          </cell>
        </row>
        <row r="1618">
          <cell r="E1618">
            <v>0</v>
          </cell>
        </row>
        <row r="1619">
          <cell r="E1619">
            <v>0</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v>
          </cell>
        </row>
        <row r="1632">
          <cell r="E1632">
            <v>0</v>
          </cell>
        </row>
        <row r="1633">
          <cell r="E1633">
            <v>0</v>
          </cell>
        </row>
        <row r="1634">
          <cell r="E1634">
            <v>0</v>
          </cell>
        </row>
        <row r="1635">
          <cell r="E1635">
            <v>0</v>
          </cell>
        </row>
        <row r="1636">
          <cell r="E1636">
            <v>0</v>
          </cell>
        </row>
        <row r="1637">
          <cell r="E1637">
            <v>0</v>
          </cell>
        </row>
        <row r="1638">
          <cell r="E1638">
            <v>0</v>
          </cell>
        </row>
        <row r="1639">
          <cell r="E1639">
            <v>0</v>
          </cell>
        </row>
        <row r="1640">
          <cell r="E1640">
            <v>0</v>
          </cell>
        </row>
        <row r="1641">
          <cell r="E1641">
            <v>0</v>
          </cell>
        </row>
        <row r="1642">
          <cell r="E1642">
            <v>0</v>
          </cell>
        </row>
        <row r="1643">
          <cell r="E1643">
            <v>0</v>
          </cell>
        </row>
        <row r="1644">
          <cell r="E1644">
            <v>0</v>
          </cell>
        </row>
        <row r="1645">
          <cell r="E1645">
            <v>0</v>
          </cell>
        </row>
        <row r="1646">
          <cell r="E1646">
            <v>0</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v>
          </cell>
        </row>
        <row r="1660">
          <cell r="E1660">
            <v>0</v>
          </cell>
        </row>
        <row r="1661">
          <cell r="E1661">
            <v>0</v>
          </cell>
        </row>
        <row r="1662">
          <cell r="E1662">
            <v>0</v>
          </cell>
        </row>
        <row r="1663">
          <cell r="E1663">
            <v>0</v>
          </cell>
        </row>
        <row r="1664">
          <cell r="E1664">
            <v>0</v>
          </cell>
        </row>
        <row r="1665">
          <cell r="E1665">
            <v>0</v>
          </cell>
        </row>
        <row r="1666">
          <cell r="E1666">
            <v>0</v>
          </cell>
        </row>
        <row r="1667">
          <cell r="E1667">
            <v>0</v>
          </cell>
        </row>
        <row r="1668">
          <cell r="E1668">
            <v>0</v>
          </cell>
        </row>
        <row r="1669">
          <cell r="E1669">
            <v>0</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0</v>
          </cell>
        </row>
        <row r="1680">
          <cell r="E1680">
            <v>0</v>
          </cell>
        </row>
        <row r="1681">
          <cell r="E1681">
            <v>0</v>
          </cell>
        </row>
        <row r="1682">
          <cell r="E1682">
            <v>0</v>
          </cell>
        </row>
        <row r="1683">
          <cell r="E1683">
            <v>0</v>
          </cell>
        </row>
        <row r="1684">
          <cell r="E1684">
            <v>0</v>
          </cell>
        </row>
        <row r="1685">
          <cell r="E1685">
            <v>0</v>
          </cell>
        </row>
        <row r="1686">
          <cell r="E1686">
            <v>0</v>
          </cell>
        </row>
        <row r="1687">
          <cell r="E1687">
            <v>0</v>
          </cell>
        </row>
        <row r="1688">
          <cell r="E1688">
            <v>0</v>
          </cell>
        </row>
        <row r="1689">
          <cell r="E1689">
            <v>0</v>
          </cell>
        </row>
        <row r="1690">
          <cell r="E1690">
            <v>0</v>
          </cell>
        </row>
        <row r="1691">
          <cell r="E1691">
            <v>0</v>
          </cell>
        </row>
        <row r="1692">
          <cell r="E1692">
            <v>0</v>
          </cell>
        </row>
        <row r="1693">
          <cell r="E1693">
            <v>0</v>
          </cell>
        </row>
        <row r="1694">
          <cell r="E1694">
            <v>0</v>
          </cell>
        </row>
        <row r="1695">
          <cell r="E1695">
            <v>0</v>
          </cell>
        </row>
        <row r="1696">
          <cell r="E1696">
            <v>0</v>
          </cell>
        </row>
        <row r="1697">
          <cell r="E1697">
            <v>0</v>
          </cell>
        </row>
        <row r="1698">
          <cell r="E1698">
            <v>0</v>
          </cell>
        </row>
        <row r="1699">
          <cell r="E1699">
            <v>0</v>
          </cell>
        </row>
        <row r="1700">
          <cell r="E1700">
            <v>0</v>
          </cell>
        </row>
        <row r="1701">
          <cell r="E1701">
            <v>0</v>
          </cell>
        </row>
        <row r="1702">
          <cell r="E1702">
            <v>0</v>
          </cell>
        </row>
        <row r="1703">
          <cell r="E1703">
            <v>0</v>
          </cell>
        </row>
        <row r="1704">
          <cell r="E1704">
            <v>0</v>
          </cell>
        </row>
        <row r="1705">
          <cell r="E1705">
            <v>0</v>
          </cell>
        </row>
        <row r="1706">
          <cell r="E1706">
            <v>0</v>
          </cell>
        </row>
        <row r="1707">
          <cell r="E1707">
            <v>0</v>
          </cell>
        </row>
        <row r="1708">
          <cell r="E1708">
            <v>0</v>
          </cell>
        </row>
        <row r="1709">
          <cell r="E1709">
            <v>0</v>
          </cell>
        </row>
        <row r="1710">
          <cell r="E1710">
            <v>0</v>
          </cell>
        </row>
        <row r="1711">
          <cell r="E1711">
            <v>0</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v>
          </cell>
        </row>
        <row r="1723">
          <cell r="E1723">
            <v>0</v>
          </cell>
        </row>
        <row r="1724">
          <cell r="E1724">
            <v>0</v>
          </cell>
        </row>
        <row r="1725">
          <cell r="E1725">
            <v>0</v>
          </cell>
        </row>
        <row r="1726">
          <cell r="E1726">
            <v>0</v>
          </cell>
        </row>
        <row r="1727">
          <cell r="E1727">
            <v>0</v>
          </cell>
        </row>
        <row r="1728">
          <cell r="E1728">
            <v>0</v>
          </cell>
        </row>
        <row r="1729">
          <cell r="E1729">
            <v>0</v>
          </cell>
        </row>
        <row r="1730">
          <cell r="E1730">
            <v>0</v>
          </cell>
        </row>
        <row r="1731">
          <cell r="E1731">
            <v>0</v>
          </cell>
        </row>
        <row r="1732">
          <cell r="E1732">
            <v>0</v>
          </cell>
        </row>
        <row r="1733">
          <cell r="E1733">
            <v>0</v>
          </cell>
        </row>
        <row r="1734">
          <cell r="E1734">
            <v>0</v>
          </cell>
        </row>
        <row r="1735">
          <cell r="E1735">
            <v>0</v>
          </cell>
        </row>
        <row r="1736">
          <cell r="E1736">
            <v>0</v>
          </cell>
        </row>
        <row r="1737">
          <cell r="E1737">
            <v>0</v>
          </cell>
        </row>
        <row r="1738">
          <cell r="E1738">
            <v>0</v>
          </cell>
        </row>
        <row r="1739">
          <cell r="E1739">
            <v>0</v>
          </cell>
        </row>
        <row r="1740">
          <cell r="E1740">
            <v>0</v>
          </cell>
        </row>
        <row r="1741">
          <cell r="E1741">
            <v>0</v>
          </cell>
        </row>
        <row r="1742">
          <cell r="E1742">
            <v>0</v>
          </cell>
        </row>
      </sheetData>
      <sheetData sheetId="7">
        <row r="3">
          <cell r="B3" t="str">
            <v>HLAVNÍ MĚSTO PRAHA</v>
          </cell>
          <cell r="H3" t="str">
            <v>PRAHA 1</v>
          </cell>
        </row>
        <row r="4">
          <cell r="B4" t="str">
            <v>STŘEDOČESKÝ KRAJ</v>
          </cell>
          <cell r="H4" t="str">
            <v>PRAHA 2</v>
          </cell>
        </row>
        <row r="5">
          <cell r="B5" t="str">
            <v>JIHOČESKÝ KRAJ</v>
          </cell>
          <cell r="H5" t="str">
            <v>PRAHA 3</v>
          </cell>
        </row>
        <row r="6">
          <cell r="B6" t="str">
            <v>PLZEŇSKÝ KRAJ</v>
          </cell>
          <cell r="H6" t="str">
            <v>PRAHA 4</v>
          </cell>
        </row>
        <row r="7">
          <cell r="B7" t="str">
            <v>KARLOVARSKÝ KRAJ</v>
          </cell>
          <cell r="H7" t="str">
            <v>PRAHA 5</v>
          </cell>
        </row>
        <row r="8">
          <cell r="B8" t="str">
            <v>ÚSTECKÝ KRAJ</v>
          </cell>
          <cell r="H8" t="str">
            <v>PRAHA 6</v>
          </cell>
        </row>
        <row r="9">
          <cell r="B9" t="str">
            <v>LIBERECKÝ KRAJ</v>
          </cell>
          <cell r="H9" t="str">
            <v>PRAHA 7</v>
          </cell>
        </row>
        <row r="10">
          <cell r="B10" t="str">
            <v>KRÁLOVÉHRADEC. KR.</v>
          </cell>
          <cell r="H10" t="str">
            <v>PRAHA 8</v>
          </cell>
        </row>
        <row r="11">
          <cell r="B11" t="str">
            <v>PARDUBICKÝ KRAJ</v>
          </cell>
          <cell r="H11" t="str">
            <v>PRAHA 9</v>
          </cell>
        </row>
        <row r="12">
          <cell r="B12" t="str">
            <v>KRAJ VYSOČINA</v>
          </cell>
          <cell r="H12" t="str">
            <v>PRAHA 10</v>
          </cell>
        </row>
        <row r="13">
          <cell r="B13" t="str">
            <v>JIHOMORAVSKÝ KRAJ</v>
          </cell>
          <cell r="H13" t="str">
            <v>PRAHA-JIŽNÍ MĚSTO</v>
          </cell>
        </row>
        <row r="14">
          <cell r="B14" t="str">
            <v>OLOMOUCKÝ KRAJ</v>
          </cell>
          <cell r="H14" t="str">
            <v>PRAHA-MODŘANY</v>
          </cell>
        </row>
        <row r="15">
          <cell r="B15" t="str">
            <v>MORAVSKOSLEZS. KR.</v>
          </cell>
          <cell r="H15" t="str">
            <v>PRAHA - VÝCHOD</v>
          </cell>
        </row>
        <row r="16">
          <cell r="B16" t="str">
            <v>ZLÍNSKÝ KRAJ</v>
          </cell>
          <cell r="H16" t="str">
            <v>PRAHA ZÁPAD</v>
          </cell>
        </row>
        <row r="17">
          <cell r="B17" t="str">
            <v>SPECIALIZOVANÝ</v>
          </cell>
          <cell r="H17" t="str">
            <v>BENEŠOV</v>
          </cell>
        </row>
        <row r="18">
          <cell r="H18" t="str">
            <v>BEROUN</v>
          </cell>
        </row>
        <row r="19">
          <cell r="H19" t="str">
            <v>BRANDÝS N.L. - ST.BOL.</v>
          </cell>
        </row>
        <row r="20">
          <cell r="H20" t="str">
            <v>ČÁSLAV</v>
          </cell>
        </row>
        <row r="21">
          <cell r="H21" t="str">
            <v>ČESKÝ BROD</v>
          </cell>
        </row>
        <row r="22">
          <cell r="H22" t="str">
            <v>DOBŘÍŠ</v>
          </cell>
        </row>
        <row r="23">
          <cell r="H23" t="str">
            <v>HOŘOVICE</v>
          </cell>
        </row>
        <row r="24">
          <cell r="H24" t="str">
            <v>KLADNO</v>
          </cell>
        </row>
        <row r="25">
          <cell r="H25" t="str">
            <v>KOLÍN</v>
          </cell>
        </row>
        <row r="26">
          <cell r="H26" t="str">
            <v>KRALUPY NAD VLTAVOU</v>
          </cell>
        </row>
        <row r="27">
          <cell r="H27" t="str">
            <v>KUTNÁ HORA</v>
          </cell>
        </row>
        <row r="28">
          <cell r="H28" t="str">
            <v>MĚLNÍK</v>
          </cell>
        </row>
        <row r="29">
          <cell r="H29" t="str">
            <v>MLADÁ BOLESLAV</v>
          </cell>
        </row>
        <row r="30">
          <cell r="H30" t="str">
            <v>MNICHOVO HRADIŠTĚ</v>
          </cell>
        </row>
        <row r="31">
          <cell r="H31" t="str">
            <v>NERATOVICE</v>
          </cell>
        </row>
        <row r="32">
          <cell r="H32" t="str">
            <v>NYMBURK</v>
          </cell>
        </row>
        <row r="33">
          <cell r="H33" t="str">
            <v>PODĚBRADY</v>
          </cell>
        </row>
        <row r="34">
          <cell r="H34" t="str">
            <v>PŘÍBRAM</v>
          </cell>
        </row>
        <row r="35">
          <cell r="H35" t="str">
            <v>RAKOVNÍK</v>
          </cell>
        </row>
        <row r="36">
          <cell r="H36" t="str">
            <v>ŘÍČANY</v>
          </cell>
        </row>
        <row r="37">
          <cell r="H37" t="str">
            <v>SEDLČANY</v>
          </cell>
        </row>
        <row r="38">
          <cell r="H38" t="str">
            <v>SLANÝ</v>
          </cell>
        </row>
        <row r="39">
          <cell r="H39" t="str">
            <v>VLAŠIM</v>
          </cell>
        </row>
        <row r="40">
          <cell r="H40" t="str">
            <v>VOTICE</v>
          </cell>
        </row>
        <row r="41">
          <cell r="H41" t="str">
            <v>ČESKÉ BUDĚJOVICE</v>
          </cell>
        </row>
        <row r="42">
          <cell r="H42" t="str">
            <v>BLATNÁ</v>
          </cell>
        </row>
        <row r="43">
          <cell r="H43" t="str">
            <v>ČESKÝ KRUMLOV</v>
          </cell>
        </row>
        <row r="44">
          <cell r="H44" t="str">
            <v>DAČICE</v>
          </cell>
        </row>
        <row r="45">
          <cell r="H45" t="str">
            <v>JINDŘICHŮV HRADEC</v>
          </cell>
        </row>
        <row r="46">
          <cell r="H46" t="str">
            <v>KAPLICE</v>
          </cell>
        </row>
        <row r="47">
          <cell r="H47" t="str">
            <v>MILEVSKO</v>
          </cell>
        </row>
        <row r="48">
          <cell r="H48" t="str">
            <v>PÍSEK</v>
          </cell>
        </row>
        <row r="49">
          <cell r="H49" t="str">
            <v>PRACHATICE</v>
          </cell>
        </row>
        <row r="50">
          <cell r="H50" t="str">
            <v>SOBĚSLAV</v>
          </cell>
        </row>
        <row r="51">
          <cell r="H51" t="str">
            <v>STRAKONICE</v>
          </cell>
        </row>
        <row r="52">
          <cell r="H52" t="str">
            <v>TÁBOR</v>
          </cell>
        </row>
        <row r="53">
          <cell r="H53" t="str">
            <v>TRHOVÉ SVINY</v>
          </cell>
        </row>
        <row r="54">
          <cell r="H54" t="str">
            <v>TŘEBOŇ</v>
          </cell>
        </row>
        <row r="55">
          <cell r="H55" t="str">
            <v>TÝN NAD VLTAVOU</v>
          </cell>
        </row>
        <row r="56">
          <cell r="H56" t="str">
            <v>VIMPERK</v>
          </cell>
        </row>
        <row r="57">
          <cell r="H57" t="str">
            <v>VODŇANY</v>
          </cell>
        </row>
        <row r="58">
          <cell r="H58" t="str">
            <v>PLZEŇ</v>
          </cell>
        </row>
        <row r="59">
          <cell r="H59" t="str">
            <v>PLZEŇ-SEVER</v>
          </cell>
        </row>
        <row r="60">
          <cell r="H60" t="str">
            <v>PLZEŇ-JIH</v>
          </cell>
        </row>
        <row r="61">
          <cell r="H61" t="str">
            <v>BLOVICE</v>
          </cell>
        </row>
        <row r="62">
          <cell r="H62" t="str">
            <v>DOMAŽLICE</v>
          </cell>
        </row>
        <row r="63">
          <cell r="H63" t="str">
            <v>HORAŽĎOVICE</v>
          </cell>
        </row>
        <row r="64">
          <cell r="H64" t="str">
            <v>HORŠOVSKÝ TÝN</v>
          </cell>
        </row>
        <row r="65">
          <cell r="H65" t="str">
            <v>KLATOVY</v>
          </cell>
        </row>
        <row r="66">
          <cell r="H66" t="str">
            <v>KRALOVICE</v>
          </cell>
        </row>
        <row r="67">
          <cell r="H67" t="str">
            <v>NEPOMUK</v>
          </cell>
        </row>
        <row r="68">
          <cell r="H68" t="str">
            <v>PŘEŠTICE</v>
          </cell>
        </row>
        <row r="69">
          <cell r="H69" t="str">
            <v>ROKYCANY</v>
          </cell>
        </row>
        <row r="70">
          <cell r="H70" t="str">
            <v>TACHOV</v>
          </cell>
        </row>
        <row r="71">
          <cell r="H71" t="str">
            <v>STŘÍBRO</v>
          </cell>
        </row>
        <row r="72">
          <cell r="H72" t="str">
            <v>SUŠICE</v>
          </cell>
        </row>
        <row r="73">
          <cell r="H73" t="str">
            <v>KARLOVY VARY</v>
          </cell>
        </row>
        <row r="74">
          <cell r="H74" t="str">
            <v>AŠ</v>
          </cell>
        </row>
        <row r="75">
          <cell r="H75" t="str">
            <v>CHEB</v>
          </cell>
        </row>
        <row r="76">
          <cell r="H76" t="str">
            <v>KRASLICE</v>
          </cell>
        </row>
        <row r="77">
          <cell r="H77" t="str">
            <v>MARIÁNSKÉ LÁZNĚ</v>
          </cell>
        </row>
        <row r="78">
          <cell r="H78" t="str">
            <v>OSTROV NAD OHŘÍ</v>
          </cell>
        </row>
        <row r="79">
          <cell r="H79" t="str">
            <v>SOKOLOV</v>
          </cell>
        </row>
        <row r="80">
          <cell r="H80" t="str">
            <v>ÚSTÍ NAD LABEM</v>
          </cell>
        </row>
        <row r="81">
          <cell r="H81" t="str">
            <v>BÍLINA</v>
          </cell>
        </row>
        <row r="82">
          <cell r="H82" t="str">
            <v>DĚČÍN</v>
          </cell>
        </row>
        <row r="83">
          <cell r="H83" t="str">
            <v>CHOMUTOV</v>
          </cell>
        </row>
        <row r="84">
          <cell r="H84" t="str">
            <v>KADAŇ</v>
          </cell>
        </row>
        <row r="85">
          <cell r="H85" t="str">
            <v>LIBOCHOVICE</v>
          </cell>
        </row>
        <row r="86">
          <cell r="H86" t="str">
            <v>LITOMĚŘICE</v>
          </cell>
        </row>
        <row r="87">
          <cell r="H87" t="str">
            <v>LITVÍNOV</v>
          </cell>
        </row>
        <row r="88">
          <cell r="H88" t="str">
            <v>LOUNY</v>
          </cell>
        </row>
        <row r="89">
          <cell r="H89" t="str">
            <v>MOST</v>
          </cell>
        </row>
        <row r="90">
          <cell r="H90" t="str">
            <v>PODBOŘANY</v>
          </cell>
        </row>
        <row r="91">
          <cell r="H91" t="str">
            <v>ROUDNICE NAD LABEM</v>
          </cell>
        </row>
        <row r="92">
          <cell r="H92" t="str">
            <v>RUMBURK</v>
          </cell>
        </row>
        <row r="93">
          <cell r="H93" t="str">
            <v>TEPLICE</v>
          </cell>
        </row>
        <row r="94">
          <cell r="H94" t="str">
            <v>ŽATEC</v>
          </cell>
        </row>
        <row r="95">
          <cell r="H95" t="str">
            <v>LIBEREC</v>
          </cell>
        </row>
        <row r="96">
          <cell r="H96" t="str">
            <v>ČESKÁ LÍPA</v>
          </cell>
        </row>
        <row r="97">
          <cell r="H97" t="str">
            <v>FRÝDLANT</v>
          </cell>
        </row>
        <row r="98">
          <cell r="H98" t="str">
            <v>JABLONEC NAD NISOU</v>
          </cell>
        </row>
        <row r="99">
          <cell r="H99" t="str">
            <v>JILEMNICE</v>
          </cell>
        </row>
        <row r="100">
          <cell r="H100" t="str">
            <v>NOVÝ BOR</v>
          </cell>
        </row>
        <row r="101">
          <cell r="H101" t="str">
            <v>SEMILY</v>
          </cell>
        </row>
        <row r="102">
          <cell r="H102" t="str">
            <v>TANVALD</v>
          </cell>
        </row>
        <row r="103">
          <cell r="H103" t="str">
            <v>TURNOV</v>
          </cell>
        </row>
        <row r="104">
          <cell r="H104" t="str">
            <v>ŽELEZNÝ BROD</v>
          </cell>
        </row>
        <row r="105">
          <cell r="H105" t="str">
            <v>HRADEC KRÁLOVÉ</v>
          </cell>
        </row>
        <row r="106">
          <cell r="H106" t="str">
            <v>BROUMOV</v>
          </cell>
        </row>
        <row r="107">
          <cell r="H107" t="str">
            <v>DOBRUŠKA</v>
          </cell>
        </row>
        <row r="108">
          <cell r="H108" t="str">
            <v>DVŮR KRÁLOVÉ</v>
          </cell>
        </row>
        <row r="109">
          <cell r="H109" t="str">
            <v>HOŘICE</v>
          </cell>
        </row>
        <row r="110">
          <cell r="H110" t="str">
            <v>JAROMĚŘ</v>
          </cell>
        </row>
        <row r="111">
          <cell r="H111" t="str">
            <v>JIČÍN</v>
          </cell>
        </row>
        <row r="112">
          <cell r="H112" t="str">
            <v>KOSTELEC NAD ORLICÍ</v>
          </cell>
        </row>
        <row r="113">
          <cell r="H113" t="str">
            <v>NÁCHOD</v>
          </cell>
        </row>
        <row r="114">
          <cell r="H114" t="str">
            <v>NOVÁ PAKA</v>
          </cell>
        </row>
        <row r="115">
          <cell r="H115" t="str">
            <v>NOVÝ BYDŽOV</v>
          </cell>
        </row>
        <row r="116">
          <cell r="H116" t="str">
            <v>RYCHNOV NAD KNĚŽ.</v>
          </cell>
        </row>
        <row r="117">
          <cell r="H117" t="str">
            <v>TRUTNOV</v>
          </cell>
        </row>
        <row r="118">
          <cell r="H118" t="str">
            <v>VRCHLABÍ</v>
          </cell>
        </row>
        <row r="119">
          <cell r="H119" t="str">
            <v>PARDUBICE</v>
          </cell>
        </row>
        <row r="120">
          <cell r="H120" t="str">
            <v>HLINSKO</v>
          </cell>
        </row>
        <row r="121">
          <cell r="H121" t="str">
            <v>HOLICE</v>
          </cell>
        </row>
        <row r="122">
          <cell r="H122" t="str">
            <v>CHRUDIM</v>
          </cell>
        </row>
        <row r="123">
          <cell r="H123" t="str">
            <v>LITOMYŠL</v>
          </cell>
        </row>
        <row r="124">
          <cell r="H124" t="str">
            <v>MORAVSKÁ TŘEBOVÁ</v>
          </cell>
        </row>
        <row r="125">
          <cell r="H125" t="str">
            <v>PŘELOUČ</v>
          </cell>
        </row>
        <row r="126">
          <cell r="H126" t="str">
            <v>SVITAVY</v>
          </cell>
        </row>
        <row r="127">
          <cell r="H127" t="str">
            <v>ÚSTÍ NAD ORLICÍ</v>
          </cell>
        </row>
        <row r="128">
          <cell r="H128" t="str">
            <v>VYSOKÉ MÝTO</v>
          </cell>
        </row>
        <row r="129">
          <cell r="H129" t="str">
            <v>ŽAMBERK</v>
          </cell>
        </row>
        <row r="130">
          <cell r="H130" t="str">
            <v>JIHLAVA</v>
          </cell>
        </row>
        <row r="131">
          <cell r="H131" t="str">
            <v>BYSTŘICE NAD PERN.</v>
          </cell>
        </row>
        <row r="132">
          <cell r="H132" t="str">
            <v>HAVLÍČKŮV BROD</v>
          </cell>
        </row>
        <row r="133">
          <cell r="H133" t="str">
            <v>HUMPOLEC</v>
          </cell>
        </row>
        <row r="134">
          <cell r="H134" t="str">
            <v>CHOTĚBOŘ</v>
          </cell>
        </row>
        <row r="135">
          <cell r="H135" t="str">
            <v>LEDEČ NAD SÁZAVOU</v>
          </cell>
        </row>
        <row r="136">
          <cell r="H136" t="str">
            <v>MORAVSKÉ BUDĚJOVICE</v>
          </cell>
        </row>
        <row r="137">
          <cell r="H137" t="str">
            <v>NÁMĚŠŤ NAD OSLAVOU</v>
          </cell>
        </row>
        <row r="138">
          <cell r="H138" t="str">
            <v>PACOV</v>
          </cell>
        </row>
        <row r="139">
          <cell r="H139" t="str">
            <v>PELHŘIMOV</v>
          </cell>
        </row>
        <row r="140">
          <cell r="H140" t="str">
            <v>TELČ</v>
          </cell>
        </row>
        <row r="141">
          <cell r="H141" t="str">
            <v>TŘEBÍČ</v>
          </cell>
        </row>
        <row r="142">
          <cell r="H142" t="str">
            <v>VELKÉ MEZIŘÍČÍ</v>
          </cell>
        </row>
        <row r="143">
          <cell r="H143" t="str">
            <v>ŽĎÁR NAD SÁZAVOU</v>
          </cell>
        </row>
        <row r="144">
          <cell r="H144" t="str">
            <v>BRNO I</v>
          </cell>
        </row>
        <row r="145">
          <cell r="H145" t="str">
            <v>BRNO II</v>
          </cell>
        </row>
        <row r="146">
          <cell r="H146" t="str">
            <v>BRNO III</v>
          </cell>
        </row>
        <row r="147">
          <cell r="H147" t="str">
            <v>BRNO IV</v>
          </cell>
        </row>
        <row r="148">
          <cell r="H148" t="str">
            <v>BRNO VENKOV</v>
          </cell>
        </row>
        <row r="149">
          <cell r="H149" t="str">
            <v>BLANSKO</v>
          </cell>
        </row>
        <row r="150">
          <cell r="H150" t="str">
            <v>BOSKOVICE</v>
          </cell>
        </row>
        <row r="151">
          <cell r="H151" t="str">
            <v>BŘECLAV</v>
          </cell>
        </row>
        <row r="152">
          <cell r="H152" t="str">
            <v>BUČOVICE</v>
          </cell>
        </row>
        <row r="153">
          <cell r="H153" t="str">
            <v>HODONÍN</v>
          </cell>
        </row>
        <row r="154">
          <cell r="H154" t="str">
            <v>HUSTOPEČE</v>
          </cell>
        </row>
        <row r="155">
          <cell r="H155" t="str">
            <v>IVANČICE</v>
          </cell>
        </row>
        <row r="156">
          <cell r="H156" t="str">
            <v>KYJOV</v>
          </cell>
        </row>
        <row r="157">
          <cell r="H157" t="str">
            <v>MIKULOV</v>
          </cell>
        </row>
        <row r="158">
          <cell r="H158" t="str">
            <v>MORAVSKÝ KRUMLOV</v>
          </cell>
        </row>
        <row r="159">
          <cell r="H159" t="str">
            <v>SLAVKOV U BRNA</v>
          </cell>
        </row>
        <row r="160">
          <cell r="H160" t="str">
            <v>TIŠNOV</v>
          </cell>
        </row>
        <row r="161">
          <cell r="H161" t="str">
            <v>VESELÍ NAD MORAVOU</v>
          </cell>
        </row>
        <row r="162">
          <cell r="H162" t="str">
            <v>VYŠKOV</v>
          </cell>
        </row>
        <row r="163">
          <cell r="H163" t="str">
            <v>ZNOJMO</v>
          </cell>
        </row>
        <row r="164">
          <cell r="H164" t="str">
            <v>OLOMOUC</v>
          </cell>
        </row>
        <row r="165">
          <cell r="H165" t="str">
            <v>HRANICE</v>
          </cell>
        </row>
        <row r="166">
          <cell r="H166" t="str">
            <v>JESENÍK</v>
          </cell>
        </row>
        <row r="167">
          <cell r="H167" t="str">
            <v>KONICE</v>
          </cell>
        </row>
        <row r="168">
          <cell r="H168" t="str">
            <v>LITOVEL</v>
          </cell>
        </row>
        <row r="169">
          <cell r="H169" t="str">
            <v>PROSTĚJOV</v>
          </cell>
        </row>
        <row r="170">
          <cell r="H170" t="str">
            <v>PŘEROV</v>
          </cell>
        </row>
        <row r="171">
          <cell r="H171" t="str">
            <v>ŠTERNBERK</v>
          </cell>
        </row>
        <row r="172">
          <cell r="H172" t="str">
            <v>ŠUMPERK</v>
          </cell>
        </row>
        <row r="173">
          <cell r="H173" t="str">
            <v>ZÁBŘEH</v>
          </cell>
        </row>
        <row r="174">
          <cell r="H174" t="str">
            <v>OSTRAVA I</v>
          </cell>
        </row>
        <row r="175">
          <cell r="H175" t="str">
            <v>OSTRAVA II</v>
          </cell>
        </row>
        <row r="176">
          <cell r="H176" t="str">
            <v>OSTRAVA III</v>
          </cell>
        </row>
        <row r="177">
          <cell r="H177" t="str">
            <v>BOHUMÍN</v>
          </cell>
        </row>
        <row r="178">
          <cell r="H178" t="str">
            <v>BRUNTÁL</v>
          </cell>
        </row>
        <row r="179">
          <cell r="H179" t="str">
            <v>ČESKÝ TĚŠÍN</v>
          </cell>
        </row>
        <row r="180">
          <cell r="H180" t="str">
            <v>FRÝDEK-MÍSTEK</v>
          </cell>
        </row>
        <row r="181">
          <cell r="H181" t="str">
            <v>FRÝDLANT NAD OSTRAV.</v>
          </cell>
        </row>
        <row r="182">
          <cell r="H182" t="str">
            <v>FULNEK</v>
          </cell>
        </row>
        <row r="183">
          <cell r="H183" t="str">
            <v>HAVÍŘOV</v>
          </cell>
        </row>
        <row r="184">
          <cell r="H184" t="str">
            <v>HLUČÍN</v>
          </cell>
        </row>
        <row r="185">
          <cell r="H185" t="str">
            <v>KARVINÁ</v>
          </cell>
        </row>
        <row r="186">
          <cell r="H186" t="str">
            <v>KOPŘIVNICE</v>
          </cell>
        </row>
        <row r="187">
          <cell r="H187" t="str">
            <v>KRNOV</v>
          </cell>
        </row>
        <row r="188">
          <cell r="H188" t="str">
            <v>NOVÝ JIČÍN</v>
          </cell>
        </row>
        <row r="189">
          <cell r="H189" t="str">
            <v>OPAVA</v>
          </cell>
        </row>
        <row r="190">
          <cell r="H190" t="str">
            <v>ORLOVÁ</v>
          </cell>
        </row>
        <row r="191">
          <cell r="H191" t="str">
            <v>TŘINEC</v>
          </cell>
        </row>
        <row r="192">
          <cell r="H192" t="str">
            <v>ZLÍN</v>
          </cell>
        </row>
        <row r="193">
          <cell r="H193" t="str">
            <v>BYSTŘICE POD HOSTÝNEM</v>
          </cell>
        </row>
        <row r="194">
          <cell r="H194" t="str">
            <v>HOLEŠOV</v>
          </cell>
        </row>
        <row r="195">
          <cell r="H195" t="str">
            <v>KROMĚŘÍŽ</v>
          </cell>
        </row>
        <row r="196">
          <cell r="H196" t="str">
            <v>LUHAČOVICE</v>
          </cell>
        </row>
        <row r="197">
          <cell r="H197" t="str">
            <v>OTROKOVICE</v>
          </cell>
        </row>
        <row r="198">
          <cell r="H198" t="str">
            <v>ROŽNOV POD RADH.</v>
          </cell>
        </row>
        <row r="199">
          <cell r="H199" t="str">
            <v>UHERSKÝ BROD</v>
          </cell>
        </row>
        <row r="200">
          <cell r="H200" t="str">
            <v>UHERSKÉ HRADIŠTĚ</v>
          </cell>
        </row>
        <row r="201">
          <cell r="H201" t="str">
            <v>VALAŠSKÉ MEZIŘÍČÍ</v>
          </cell>
        </row>
        <row r="202">
          <cell r="H202" t="str">
            <v>VALAŠSKÉ KLOBOUKY</v>
          </cell>
        </row>
        <row r="203">
          <cell r="H203" t="str">
            <v>VSETÍN</v>
          </cell>
        </row>
        <row r="204">
          <cell r="H204" t="str">
            <v>SPECIALIZOVANÝ</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VOD"/>
      <sheetName val="ZAKL_DATA"/>
      <sheetName val="XML_export"/>
      <sheetName val="Hlavička KH"/>
      <sheetName val="A.1"/>
      <sheetName val="A.2"/>
      <sheetName val="A.3"/>
      <sheetName val="A.4"/>
      <sheetName val="B.1"/>
      <sheetName val="B.2"/>
      <sheetName val="A.5_B.3"/>
      <sheetName val="XML Export"/>
      <sheetName val="XML_tabulka"/>
      <sheetName val="2str_DPH_kontrola"/>
      <sheetName val="Obory činnosti"/>
      <sheetName val="Finanční úřad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61">
          <cell r="A61" t="str">
            <v>Nemám povinnost podat KH</v>
          </cell>
        </row>
        <row r="62">
          <cell r="A62" t="str">
            <v>Potvrzuji správnost naposledy podaného KH</v>
          </cell>
        </row>
      </sheetData>
      <sheetData sheetId="12" refreshError="1"/>
      <sheetData sheetId="13" refreshError="1"/>
      <sheetData sheetId="14">
        <row r="2">
          <cell r="E2" t="str">
            <v>Rostlinná a živočišná výroba, myslivost a související činnosti</v>
          </cell>
        </row>
        <row r="3">
          <cell r="E3" t="str">
            <v>Lesnictví a těžba dřeva</v>
          </cell>
        </row>
        <row r="4">
          <cell r="E4" t="str">
            <v>Rybolov a akvakultura</v>
          </cell>
        </row>
        <row r="5">
          <cell r="E5" t="str">
            <v>Těžba a úprava černého a hnědého uhlí</v>
          </cell>
        </row>
        <row r="6">
          <cell r="E6" t="str">
            <v>Těžba ropy a zemního plynu</v>
          </cell>
        </row>
        <row r="7">
          <cell r="E7" t="str">
            <v>Těžba a úprava rud</v>
          </cell>
        </row>
        <row r="8">
          <cell r="E8" t="str">
            <v>Ostatní těžba a dobývání</v>
          </cell>
        </row>
        <row r="9">
          <cell r="E9" t="str">
            <v>Podpůrné činnosti při těžbě</v>
          </cell>
        </row>
        <row r="10">
          <cell r="E10" t="str">
            <v>Výroba potravinářských výrobků</v>
          </cell>
        </row>
        <row r="11">
          <cell r="E11" t="str">
            <v>Výroba nápojů</v>
          </cell>
        </row>
        <row r="12">
          <cell r="E12" t="str">
            <v>Pěstování plodin jiných než trvalých</v>
          </cell>
        </row>
        <row r="13">
          <cell r="E13" t="str">
            <v>Výroba tabákových výrobků</v>
          </cell>
        </row>
        <row r="14">
          <cell r="E14" t="str">
            <v>Pěstování trvalých plodin</v>
          </cell>
        </row>
        <row r="15">
          <cell r="E15" t="str">
            <v>Výroba textilií</v>
          </cell>
        </row>
        <row r="16">
          <cell r="E16" t="str">
            <v>Množení rostlin</v>
          </cell>
        </row>
        <row r="17">
          <cell r="E17" t="str">
            <v>Výroba oděvů</v>
          </cell>
        </row>
        <row r="18">
          <cell r="E18" t="str">
            <v>živočišná výroba</v>
          </cell>
        </row>
        <row r="19">
          <cell r="E19" t="str">
            <v>Výroba usní a souvisejících výrobků</v>
          </cell>
        </row>
        <row r="20">
          <cell r="E20" t="str">
            <v>Smíšené hospodářství</v>
          </cell>
        </row>
        <row r="21">
          <cell r="E21" t="str">
            <v>Zprac.dřeva,výroba dřevěných,korkových,proutěných a slam.výr.,kromě nábytku</v>
          </cell>
        </row>
        <row r="22">
          <cell r="E22" t="str">
            <v>Podpůrné činnosti pro zemědělství a posklizňové činnosti</v>
          </cell>
        </row>
        <row r="23">
          <cell r="E23" t="str">
            <v>Výroba papíru a výrobků z papíru</v>
          </cell>
        </row>
        <row r="24">
          <cell r="E24" t="str">
            <v>Lov a odchyt divokých zvířat a související činnosti</v>
          </cell>
        </row>
        <row r="25">
          <cell r="E25" t="str">
            <v>Tisk a rozmnožování nahraných nosičů</v>
          </cell>
        </row>
        <row r="26">
          <cell r="E26" t="str">
            <v>Výroba koksu a rafinovaných ropných produktů</v>
          </cell>
        </row>
        <row r="27">
          <cell r="E27" t="str">
            <v>Výroba chemických látek a chemických přípravků</v>
          </cell>
        </row>
        <row r="28">
          <cell r="E28" t="str">
            <v>Výroba základních farmaceutických výrobků a farmaceutických přípravků</v>
          </cell>
        </row>
        <row r="29">
          <cell r="E29" t="str">
            <v>Lesní hospodářství a jiné činnosti v oblasti lesnictví</v>
          </cell>
        </row>
        <row r="30">
          <cell r="E30" t="str">
            <v>Výroba pryžových a plastových výrobků</v>
          </cell>
        </row>
        <row r="31">
          <cell r="E31" t="str">
            <v>Těžba dřeva</v>
          </cell>
        </row>
        <row r="32">
          <cell r="E32" t="str">
            <v>Výroba ostatních nekovových minerálních výrobků</v>
          </cell>
        </row>
        <row r="33">
          <cell r="E33" t="str">
            <v>Sběr a získávání volně rostoucích plodů a materiálů, kromě dřeva</v>
          </cell>
        </row>
        <row r="34">
          <cell r="E34" t="str">
            <v>Výroba základních kovů, hutní zpracování kovů; slévárenství</v>
          </cell>
        </row>
        <row r="35">
          <cell r="E35" t="str">
            <v>Podpůrné činnosti pro lesnictví</v>
          </cell>
        </row>
        <row r="36">
          <cell r="E36" t="str">
            <v>Výroba kovových konstrukcí a kovodělných výrobků, kromě strojů a zařízení</v>
          </cell>
        </row>
        <row r="37">
          <cell r="E37" t="str">
            <v>Výroba počítačů, elektronických a optických přístrojů a zařízení</v>
          </cell>
        </row>
        <row r="38">
          <cell r="E38" t="str">
            <v>Výroba elektrických zařízení</v>
          </cell>
        </row>
        <row r="39">
          <cell r="E39" t="str">
            <v>Výroba strojů a zařízení j. n.</v>
          </cell>
        </row>
        <row r="40">
          <cell r="E40" t="str">
            <v>Výroba motorových vozidel (kromě motocyklů), přívěsů a návěsů</v>
          </cell>
        </row>
        <row r="41">
          <cell r="E41" t="str">
            <v>Výroba ostatních dopravních prostředků a zařízení</v>
          </cell>
        </row>
        <row r="42">
          <cell r="E42" t="str">
            <v>Výroba nábytku</v>
          </cell>
        </row>
        <row r="43">
          <cell r="E43" t="str">
            <v>Rybolov</v>
          </cell>
        </row>
        <row r="44">
          <cell r="E44" t="str">
            <v>Ostatní zpracovatelský průmysl</v>
          </cell>
        </row>
        <row r="45">
          <cell r="E45" t="str">
            <v>Akvakultura</v>
          </cell>
        </row>
        <row r="46">
          <cell r="E46" t="str">
            <v>Opravy a instalace strojů a zařízení</v>
          </cell>
        </row>
        <row r="47">
          <cell r="E47" t="str">
            <v>Výroba a rozvod elektřiny, plynu, tepla a klimatizovaného vzduchu</v>
          </cell>
        </row>
        <row r="48">
          <cell r="E48" t="str">
            <v>Shromažďování, úprava a rozvod vody</v>
          </cell>
        </row>
        <row r="49">
          <cell r="E49" t="str">
            <v>Činnosti související s odpadními vodami</v>
          </cell>
        </row>
        <row r="50">
          <cell r="E50" t="str">
            <v>Shromažďování,sběr a odstraňování odpadů,úprava odpadů k dalšímu využití</v>
          </cell>
        </row>
        <row r="51">
          <cell r="E51" t="str">
            <v>Sanace a jiné činnosti související s odpady</v>
          </cell>
        </row>
        <row r="52">
          <cell r="E52" t="str">
            <v>Výstavba budov</v>
          </cell>
        </row>
        <row r="53">
          <cell r="E53" t="str">
            <v>Inženýrské stavitelství</v>
          </cell>
        </row>
        <row r="54">
          <cell r="E54" t="str">
            <v>Specializované stavební činnosti</v>
          </cell>
        </row>
        <row r="55">
          <cell r="E55" t="str">
            <v>Velkoobchod, maloobchod a opravy motorových vozidel</v>
          </cell>
        </row>
        <row r="56">
          <cell r="E56" t="str">
            <v>Velkoobchod, kromě motorových vozidel</v>
          </cell>
        </row>
        <row r="57">
          <cell r="E57" t="str">
            <v>Maloobchod, kromě motorových vozidel</v>
          </cell>
        </row>
        <row r="58">
          <cell r="E58" t="str">
            <v>Pozemní a potrubní doprava</v>
          </cell>
        </row>
        <row r="59">
          <cell r="E59" t="str">
            <v>Vodní doprava</v>
          </cell>
        </row>
        <row r="60">
          <cell r="E60" t="str">
            <v>Letecká doprava</v>
          </cell>
        </row>
        <row r="61">
          <cell r="E61" t="str">
            <v>Těžba a úprava černého uhlí</v>
          </cell>
        </row>
        <row r="62">
          <cell r="E62" t="str">
            <v>Skladování a vedlejší činnosti v dopravě</v>
          </cell>
        </row>
        <row r="63">
          <cell r="E63" t="str">
            <v>Těžba a úprava hnědého uhlí</v>
          </cell>
        </row>
        <row r="64">
          <cell r="E64" t="str">
            <v>Poštovní a kurýrní činnosti</v>
          </cell>
        </row>
        <row r="65">
          <cell r="E65" t="str">
            <v>Ubytování</v>
          </cell>
        </row>
        <row r="66">
          <cell r="E66" t="str">
            <v>Stravování a pohostinství</v>
          </cell>
        </row>
        <row r="67">
          <cell r="E67" t="str">
            <v>Vydavatelské činnosti</v>
          </cell>
        </row>
        <row r="68">
          <cell r="E68" t="str">
            <v>Čin.v obl.filmů,videozázn.a tel.programů,pořiz.zvuk.nahr.a hudeb.vyd.čin.</v>
          </cell>
        </row>
        <row r="69">
          <cell r="E69" t="str">
            <v>Tvorba programů a vysílání</v>
          </cell>
        </row>
        <row r="70">
          <cell r="E70" t="str">
            <v>Telekomunikační činnosti</v>
          </cell>
        </row>
        <row r="71">
          <cell r="E71" t="str">
            <v>Těžba ropy</v>
          </cell>
        </row>
        <row r="72">
          <cell r="E72" t="str">
            <v>Činnosti v oblasti informačních technologií</v>
          </cell>
        </row>
        <row r="73">
          <cell r="E73" t="str">
            <v>Těžba zemního plynu</v>
          </cell>
        </row>
        <row r="74">
          <cell r="E74" t="str">
            <v>Informační činnosti</v>
          </cell>
        </row>
        <row r="75">
          <cell r="E75" t="str">
            <v>Finanční zprostředkování, kromě pojišťovnictví a penzijního financování</v>
          </cell>
        </row>
        <row r="76">
          <cell r="E76" t="str">
            <v>Pojištění,zajištění a penzijní financování,kromě povinného soc.zabezpečení</v>
          </cell>
        </row>
        <row r="77">
          <cell r="E77" t="str">
            <v>Ostatní finanční činnosti</v>
          </cell>
        </row>
        <row r="78">
          <cell r="E78" t="str">
            <v>Činnosti v oblasti nemovitostí</v>
          </cell>
        </row>
        <row r="79">
          <cell r="E79" t="str">
            <v>Právní a účetnické činnosti</v>
          </cell>
        </row>
        <row r="80">
          <cell r="E80" t="str">
            <v>Činnosti vedení podniků; poradenství v oblasti řízení</v>
          </cell>
        </row>
        <row r="81">
          <cell r="E81" t="str">
            <v>Architektonické a inženýrské činnosti; technické zkoušky a analýzy</v>
          </cell>
        </row>
        <row r="82">
          <cell r="E82" t="str">
            <v>Těžba a úprava železných rud</v>
          </cell>
        </row>
        <row r="83">
          <cell r="E83" t="str">
            <v>Výzkum a vývoj</v>
          </cell>
        </row>
        <row r="84">
          <cell r="E84" t="str">
            <v>Těžba a úprava neželezných rud</v>
          </cell>
        </row>
        <row r="85">
          <cell r="E85" t="str">
            <v>Reklama a průzkum trhu</v>
          </cell>
        </row>
        <row r="86">
          <cell r="E86" t="str">
            <v>Ostatní profesní, vědecké a technické činnosti</v>
          </cell>
        </row>
        <row r="87">
          <cell r="E87" t="str">
            <v>Veterinární činnosti</v>
          </cell>
        </row>
        <row r="88">
          <cell r="E88" t="str">
            <v>Činnosti v oblasti pronájmu a operativního leasingu</v>
          </cell>
        </row>
        <row r="89">
          <cell r="E89" t="str">
            <v>Činnosti související se zaměstnáním</v>
          </cell>
        </row>
        <row r="90">
          <cell r="E90" t="str">
            <v>Činnosti cest.agentur,kanceláří a jiné rezervační a související činnosti</v>
          </cell>
        </row>
        <row r="91">
          <cell r="E91" t="str">
            <v>Bezpečnostní a pátrací činnosti</v>
          </cell>
        </row>
        <row r="92">
          <cell r="E92" t="str">
            <v>Činnosti související se stavbami a úpravou krajiny</v>
          </cell>
        </row>
        <row r="93">
          <cell r="E93" t="str">
            <v>Dobývání kamene, písků a jílů</v>
          </cell>
        </row>
        <row r="94">
          <cell r="E94" t="str">
            <v>Administrativní, kancelářské a jiné podpůrné činnosti pro podnikání</v>
          </cell>
        </row>
        <row r="95">
          <cell r="E95" t="str">
            <v>Veřejná správa a obrana; povinné sociální zabezpečení</v>
          </cell>
        </row>
        <row r="96">
          <cell r="E96" t="str">
            <v>Vzdělávání</v>
          </cell>
        </row>
        <row r="97">
          <cell r="E97" t="str">
            <v>Zdravotní péče</v>
          </cell>
        </row>
        <row r="98">
          <cell r="E98" t="str">
            <v>Pobytové služby sociální péče</v>
          </cell>
        </row>
        <row r="99">
          <cell r="E99" t="str">
            <v>Ambulantní nebo terénní sociální služby</v>
          </cell>
        </row>
        <row r="100">
          <cell r="E100" t="str">
            <v>Těžba a dobývání j. n.</v>
          </cell>
        </row>
        <row r="101">
          <cell r="E101" t="str">
            <v>Tvůrčí, umělecké a zábavní činnosti</v>
          </cell>
        </row>
        <row r="102">
          <cell r="E102" t="str">
            <v>Činnosti knihoven, archivů, muzeí a jiných kulturních zařízení</v>
          </cell>
        </row>
        <row r="103">
          <cell r="E103" t="str">
            <v>Podpůrné činnosti při těžbě ropy a zemního plynu</v>
          </cell>
        </row>
        <row r="104">
          <cell r="E104" t="str">
            <v>Činnosti heren, kasin a sázkových kanceláří</v>
          </cell>
        </row>
        <row r="105">
          <cell r="E105" t="str">
            <v>Sportovní, zábavní a rekreační činnosti</v>
          </cell>
        </row>
        <row r="106">
          <cell r="E106" t="str">
            <v>Činnosti organizací sdružujících osoby za účelem prosazování spol.zájmů</v>
          </cell>
        </row>
        <row r="107">
          <cell r="E107" t="str">
            <v>Opravy počítačů a výrobků pro osobní potřebu a převážně pro domácnost</v>
          </cell>
        </row>
        <row r="108">
          <cell r="E108" t="str">
            <v>Poskytování ostatních osobních služeb</v>
          </cell>
        </row>
        <row r="109">
          <cell r="E109" t="str">
            <v>Činnosti domácností jako zaměstnavatelů domácího personálu</v>
          </cell>
        </row>
        <row r="110">
          <cell r="E110" t="str">
            <v>Činnosti domác.produk.blíže neurčené výrobky a služby pro vlast.potřebu</v>
          </cell>
        </row>
        <row r="111">
          <cell r="E111" t="str">
            <v>Činnosti exteritoriálních organizací a orgánů</v>
          </cell>
        </row>
        <row r="112">
          <cell r="E112" t="str">
            <v>Podpůrné činnosti při ostatní těžbě a dobývání</v>
          </cell>
        </row>
        <row r="113">
          <cell r="E113" t="str">
            <v>Zpracování a konzervování masa a výroba masných výrobků</v>
          </cell>
        </row>
        <row r="114">
          <cell r="E114" t="str">
            <v>Zpracování a konzervování ryb, korýšů a měkkýšů</v>
          </cell>
        </row>
        <row r="115">
          <cell r="E115" t="str">
            <v>Zpracování a konzervování ovoce a zeleniny</v>
          </cell>
        </row>
        <row r="116">
          <cell r="E116" t="str">
            <v>Výroba rostlinných a živočišných olejů a tuků</v>
          </cell>
        </row>
        <row r="117">
          <cell r="E117" t="str">
            <v>Výroba mléčných výrobků</v>
          </cell>
        </row>
        <row r="118">
          <cell r="E118" t="str">
            <v>Výroba mlýnských a škrobárenských výrobků</v>
          </cell>
        </row>
        <row r="119">
          <cell r="E119" t="str">
            <v>Výroba pekařských, cukrářských a jiných moučných výrobků</v>
          </cell>
        </row>
        <row r="120">
          <cell r="E120" t="str">
            <v>Výroba ostatních potravinářských výrobků</v>
          </cell>
        </row>
        <row r="121">
          <cell r="E121" t="str">
            <v>Výroba průmyslových krmiv</v>
          </cell>
        </row>
        <row r="122">
          <cell r="E122" t="str">
            <v>Pěstování obilovin (kromě rýže), luštěnin a olejnatých semen</v>
          </cell>
        </row>
        <row r="123">
          <cell r="E123" t="str">
            <v>Pěstování rýže</v>
          </cell>
        </row>
        <row r="124">
          <cell r="E124" t="str">
            <v>Pěstování zeleniny a melounů, kořenů a hlíz</v>
          </cell>
        </row>
        <row r="125">
          <cell r="E125" t="str">
            <v>Pěstování tabáku</v>
          </cell>
        </row>
        <row r="126">
          <cell r="E126" t="str">
            <v>Pěstování přadných rostlin</v>
          </cell>
        </row>
        <row r="127">
          <cell r="E127" t="str">
            <v>Pěstování ostatních plodin jiných než trvalých</v>
          </cell>
        </row>
        <row r="128">
          <cell r="E128" t="str">
            <v>Pěstování vinných hroznů</v>
          </cell>
        </row>
        <row r="129">
          <cell r="E129" t="str">
            <v>Pěstování tropického a subtropického ovoce</v>
          </cell>
        </row>
        <row r="130">
          <cell r="E130" t="str">
            <v>Pěstování citrusových plodů</v>
          </cell>
        </row>
        <row r="131">
          <cell r="E131" t="str">
            <v>Pěstování jádrového a peckového ovoce</v>
          </cell>
        </row>
        <row r="132">
          <cell r="E132" t="str">
            <v>Pěstování ostatního stromového a keřového ovoce a ořechů</v>
          </cell>
        </row>
        <row r="133">
          <cell r="E133" t="str">
            <v>Pěstování olejnatých plodů</v>
          </cell>
        </row>
        <row r="134">
          <cell r="E134" t="str">
            <v>Pěstování rostlin pro výrobu nápojů</v>
          </cell>
        </row>
        <row r="135">
          <cell r="E135" t="str">
            <v>Pěstování koření, aromatických, léčivých a farmaceutických rostlin</v>
          </cell>
        </row>
        <row r="136">
          <cell r="E136" t="str">
            <v>Pěstování ostatních trvalých plodin</v>
          </cell>
        </row>
        <row r="137">
          <cell r="E137" t="str">
            <v>Úprava a spřádání textilních vláken a příze</v>
          </cell>
        </row>
        <row r="138">
          <cell r="E138" t="str">
            <v>Tkaní textilií</v>
          </cell>
        </row>
        <row r="139">
          <cell r="E139" t="str">
            <v>Konečná úprava textilií</v>
          </cell>
        </row>
        <row r="140">
          <cell r="E140" t="str">
            <v>Výroba ostatních textilií</v>
          </cell>
        </row>
        <row r="141">
          <cell r="E141" t="str">
            <v>Pěstování cukrové třtiny</v>
          </cell>
        </row>
        <row r="142">
          <cell r="E142" t="str">
            <v>Výroba oděvů, kromě kožešinových výrobků</v>
          </cell>
        </row>
        <row r="143">
          <cell r="E143" t="str">
            <v>Chov mléčného skotu</v>
          </cell>
        </row>
        <row r="144">
          <cell r="E144" t="str">
            <v>Výroba kožešinových výrobků</v>
          </cell>
        </row>
        <row r="145">
          <cell r="E145" t="str">
            <v>Chov jiného skotu</v>
          </cell>
        </row>
        <row r="146">
          <cell r="E146" t="str">
            <v>Výroba pletených a háčkovaných oděvů</v>
          </cell>
        </row>
        <row r="147">
          <cell r="E147" t="str">
            <v>Chov koní a jiných koňovitých</v>
          </cell>
        </row>
        <row r="148">
          <cell r="E148" t="str">
            <v>Chov velbloudů a velbloudovitých</v>
          </cell>
        </row>
        <row r="149">
          <cell r="E149" t="str">
            <v>Chov ovcí a koz</v>
          </cell>
        </row>
        <row r="150">
          <cell r="E150" t="str">
            <v>Chov prasat</v>
          </cell>
        </row>
        <row r="151">
          <cell r="E151" t="str">
            <v>Chov drůbeže</v>
          </cell>
        </row>
        <row r="152">
          <cell r="E152" t="str">
            <v>Chov ostatních zvířat</v>
          </cell>
        </row>
        <row r="153">
          <cell r="E153" t="str">
            <v>Činění a úprava usní (vyčiněných kůží); zpracování a barvení kožešin; výrob</v>
          </cell>
        </row>
        <row r="154">
          <cell r="E154" t="str">
            <v>Výroba obuvi</v>
          </cell>
        </row>
        <row r="155">
          <cell r="E155" t="str">
            <v>Výroba pilařská a impregnace dřeva</v>
          </cell>
        </row>
        <row r="156">
          <cell r="E156" t="str">
            <v>Podpůrné činnosti pro rostlinnou výrobu</v>
          </cell>
        </row>
        <row r="157">
          <cell r="E157" t="str">
            <v>Výroba dřevěných,korkových,proutěných a slaměných výrobků,kromě nábytku</v>
          </cell>
        </row>
        <row r="158">
          <cell r="E158" t="str">
            <v>Podpůrné činnosti pro živočišnou výrobu</v>
          </cell>
        </row>
        <row r="159">
          <cell r="E159" t="str">
            <v>Posklizňové činnosti</v>
          </cell>
        </row>
        <row r="160">
          <cell r="E160" t="str">
            <v>Zpracování osiva pro účely množení</v>
          </cell>
        </row>
        <row r="161">
          <cell r="E161" t="str">
            <v>Výroba buničiny, papíru a lepenky</v>
          </cell>
        </row>
        <row r="162">
          <cell r="E162" t="str">
            <v>Výroba výrobků z papíru a lepenky</v>
          </cell>
        </row>
        <row r="163">
          <cell r="E163" t="str">
            <v>Tisk a činnosti související s tiskem</v>
          </cell>
        </row>
        <row r="164">
          <cell r="E164" t="str">
            <v>Rozmnožování nahraných nosičů</v>
          </cell>
        </row>
        <row r="165">
          <cell r="E165" t="str">
            <v>Výroba koksárenských produktů</v>
          </cell>
        </row>
        <row r="166">
          <cell r="E166" t="str">
            <v>Výroba rafinovaných ropných produktů</v>
          </cell>
        </row>
        <row r="167">
          <cell r="E167" t="str">
            <v>Výroba zákl.chem.látek,hnojiv a dusík.sl.,plastů a synt.kaučuku v prim.f.</v>
          </cell>
        </row>
        <row r="168">
          <cell r="E168" t="str">
            <v>Výroba pesticidů a jiných agrochemických přípravků</v>
          </cell>
        </row>
        <row r="169">
          <cell r="E169" t="str">
            <v>Výroba nátěr.barev,laků a jiných nátěrových mater.,tisk.barev a tmelů</v>
          </cell>
        </row>
        <row r="170">
          <cell r="E170" t="str">
            <v>Výroba mýdel a detergentů,čist.a lešticích prostř.,parfémů a toal. přípr.</v>
          </cell>
        </row>
        <row r="171">
          <cell r="E171" t="str">
            <v>Výroba ostatních chemických výrobků</v>
          </cell>
        </row>
        <row r="172">
          <cell r="E172" t="str">
            <v>Výroba chemických vláken</v>
          </cell>
        </row>
        <row r="173">
          <cell r="E173" t="str">
            <v>Výroba základních farmaceutických výrobků</v>
          </cell>
        </row>
        <row r="174">
          <cell r="E174" t="str">
            <v>Výroba farmaceutických přípravků</v>
          </cell>
        </row>
        <row r="175">
          <cell r="E175" t="str">
            <v>Výroba pryžových výrobků</v>
          </cell>
        </row>
        <row r="176">
          <cell r="E176" t="str">
            <v>Výroba plastových výrobků</v>
          </cell>
        </row>
        <row r="177">
          <cell r="E177" t="str">
            <v>Výroba skla a skleněných výrobků</v>
          </cell>
        </row>
        <row r="178">
          <cell r="E178" t="str">
            <v>Výroba žáruvzdorných výrobků</v>
          </cell>
        </row>
        <row r="179">
          <cell r="E179" t="str">
            <v>Výroba stavebních výrobků z jílovitých materiálů</v>
          </cell>
        </row>
        <row r="180">
          <cell r="E180" t="str">
            <v>Výroba ostatních porcelánových a keramických výrobků</v>
          </cell>
        </row>
        <row r="181">
          <cell r="E181" t="str">
            <v>Výroba cementu, vápna a sádry</v>
          </cell>
        </row>
        <row r="182">
          <cell r="E182" t="str">
            <v>Výroba betonových, cementových a sádrových výrobků</v>
          </cell>
        </row>
        <row r="183">
          <cell r="E183" t="str">
            <v>Řezání, tvarování a konečná úprava kamenů</v>
          </cell>
        </row>
        <row r="184">
          <cell r="E184" t="str">
            <v>Výroba brusiv a ostatních nekovových minerálních výrobků j. n.</v>
          </cell>
        </row>
        <row r="185">
          <cell r="E185" t="str">
            <v>Výroba sur.železa,oceli a feroslitin,ploch.výr.,tváření výrobků za tepla</v>
          </cell>
        </row>
        <row r="186">
          <cell r="E186" t="str">
            <v>Výroba ocelových trub,trubek,dutých profilů a souvis.potrubních tvarovek</v>
          </cell>
        </row>
        <row r="187">
          <cell r="E187" t="str">
            <v>Výroba ostatních výrobků získaných jednostupňovým zpracováním oceli</v>
          </cell>
        </row>
        <row r="188">
          <cell r="E188" t="str">
            <v>Výroba a hutní zpracování drahých a neželezných kovů</v>
          </cell>
        </row>
        <row r="189">
          <cell r="E189" t="str">
            <v>Slévárenství</v>
          </cell>
        </row>
        <row r="190">
          <cell r="E190" t="str">
            <v>Výroba konstrukčních kovových výrobků</v>
          </cell>
        </row>
        <row r="191">
          <cell r="E191" t="str">
            <v>Výroba radiátorů a kotlů k ústřednímu topení, kovových nádrží a zásobníků</v>
          </cell>
        </row>
        <row r="192">
          <cell r="E192" t="str">
            <v>Výroba parních kotlů, kromě kotlů pro ústřední topení</v>
          </cell>
        </row>
        <row r="193">
          <cell r="E193" t="str">
            <v>Výroba zbraní a střeliva</v>
          </cell>
        </row>
        <row r="194">
          <cell r="E194" t="str">
            <v>Kování,lisování,ražení,válcování a protlačování kovů;prášková metalurgie</v>
          </cell>
        </row>
        <row r="195">
          <cell r="E195" t="str">
            <v>Povrchová úprava a zušlechťování kovů; obrábění</v>
          </cell>
        </row>
        <row r="196">
          <cell r="E196" t="str">
            <v>Výroba nožířských výrobků, nástrojů a železářských výrobků</v>
          </cell>
        </row>
        <row r="197">
          <cell r="E197" t="str">
            <v>Výroba ostatních kovodělných výrobků</v>
          </cell>
        </row>
        <row r="198">
          <cell r="E198" t="str">
            <v>Výroba elektronických součástek a desek</v>
          </cell>
        </row>
        <row r="199">
          <cell r="E199" t="str">
            <v>Výroba počítačů a periferních zařízení</v>
          </cell>
        </row>
        <row r="200">
          <cell r="E200" t="str">
            <v>Výroba komunikačních zařízení</v>
          </cell>
        </row>
        <row r="201">
          <cell r="E201" t="str">
            <v>Výroba spotřební elektroniky</v>
          </cell>
        </row>
        <row r="202">
          <cell r="E202" t="str">
            <v>Výroba měřicích,zkušebních a navigačních přístrojů;výroba časoměr.přístrojů</v>
          </cell>
        </row>
        <row r="203">
          <cell r="E203" t="str">
            <v>Výroba ozařovacích, elektroléčebných a elektroterapeutických přístrojů</v>
          </cell>
        </row>
        <row r="204">
          <cell r="E204" t="str">
            <v>Výroba optických a fotografických přístrojů a zařízení</v>
          </cell>
        </row>
        <row r="205">
          <cell r="E205" t="str">
            <v>Výroba magnetických a optických médií</v>
          </cell>
        </row>
        <row r="206">
          <cell r="E206" t="str">
            <v>Výroba elektr.motorů,generátorů,transformátorů a elektr.rozvod.a kontrol.z.</v>
          </cell>
        </row>
        <row r="207">
          <cell r="E207" t="str">
            <v>Výroba baterií a akumulátorů</v>
          </cell>
        </row>
        <row r="208">
          <cell r="E208" t="str">
            <v>Výroba optických a elektr.kabelů,elektr.vodičů a elektroinstal.zařízení</v>
          </cell>
        </row>
        <row r="209">
          <cell r="E209" t="str">
            <v>Výroba elektrických osvětlovacích zařízení</v>
          </cell>
        </row>
        <row r="210">
          <cell r="E210" t="str">
            <v>Výroba spotřebičů převážně pro domácnost</v>
          </cell>
        </row>
        <row r="211">
          <cell r="E211" t="str">
            <v>Výroba ostatních elektrických zařízení</v>
          </cell>
        </row>
        <row r="212">
          <cell r="E212" t="str">
            <v>Výroba strojů a zařízení pro všeobecné účely</v>
          </cell>
        </row>
        <row r="213">
          <cell r="E213" t="str">
            <v>Výroba ostatních strojů a zařízení pro všeobecné účely</v>
          </cell>
        </row>
        <row r="214">
          <cell r="E214" t="str">
            <v>Výroba zemědělských a lesnických strojů</v>
          </cell>
        </row>
        <row r="215">
          <cell r="E215" t="str">
            <v>Výroba kovoobráběcích a ostatních obráběcích strojů</v>
          </cell>
        </row>
        <row r="216">
          <cell r="E216" t="str">
            <v>Výroba ostatních strojů pro speciální účely</v>
          </cell>
        </row>
        <row r="217">
          <cell r="E217" t="str">
            <v>Výroba motorových vozidel a jejich motorů</v>
          </cell>
        </row>
        <row r="218">
          <cell r="E218" t="str">
            <v>Výroba karoserií motorových vozidel; výroba přívěsů a návěsů</v>
          </cell>
        </row>
        <row r="219">
          <cell r="E219" t="str">
            <v>Výroba dílů a příslušenství pro motorová vozidla a jejich motory</v>
          </cell>
        </row>
        <row r="220">
          <cell r="E220" t="str">
            <v>Stavba lodí a člunů</v>
          </cell>
        </row>
        <row r="221">
          <cell r="E221" t="str">
            <v>Výroba železničních lokomotiv a vozového parku</v>
          </cell>
        </row>
        <row r="222">
          <cell r="E222" t="str">
            <v>Výroba letadel a jejich motorů,kosmických lodí a souvisejících zařízení</v>
          </cell>
        </row>
        <row r="223">
          <cell r="E223" t="str">
            <v>Výroba vojenských bojových vozidel</v>
          </cell>
        </row>
        <row r="224">
          <cell r="E224" t="str">
            <v>Výroba dopravních prostředků a zařízení j. n.</v>
          </cell>
        </row>
        <row r="225">
          <cell r="E225" t="str">
            <v>Mořský rybolov</v>
          </cell>
        </row>
        <row r="226">
          <cell r="E226" t="str">
            <v>Sladkovodní rybolov</v>
          </cell>
        </row>
        <row r="227">
          <cell r="E227" t="str">
            <v>Výroba klenotů, bižuterie a příbuzných výrobků</v>
          </cell>
        </row>
        <row r="228">
          <cell r="E228" t="str">
            <v>Mořská akvakultura</v>
          </cell>
        </row>
        <row r="229">
          <cell r="E229" t="str">
            <v>Výroba hudebních nástrojů</v>
          </cell>
        </row>
        <row r="230">
          <cell r="E230" t="str">
            <v>Sladkovodní akvakultura</v>
          </cell>
        </row>
        <row r="231">
          <cell r="E231" t="str">
            <v>Výroba sportovních potřeb</v>
          </cell>
        </row>
        <row r="232">
          <cell r="E232" t="str">
            <v>Výroba her a hraček</v>
          </cell>
        </row>
        <row r="233">
          <cell r="E233" t="str">
            <v>Výroba lékařských a dentálních nástrojů a potřeb</v>
          </cell>
        </row>
        <row r="234">
          <cell r="E234" t="str">
            <v>Zpracovatelský průmysl j. n.</v>
          </cell>
        </row>
        <row r="235">
          <cell r="E235" t="str">
            <v>Opravy kovodělných výrobků, strojů a zařízení</v>
          </cell>
        </row>
        <row r="236">
          <cell r="E236" t="str">
            <v>Instalace průmyslových strojů a zařízení</v>
          </cell>
        </row>
        <row r="237">
          <cell r="E237" t="str">
            <v>Výroba, přenos a rozvod elektřiny</v>
          </cell>
        </row>
        <row r="238">
          <cell r="E238" t="str">
            <v>Výroba plynu; rozvod plynných paliv prostřednictvím sítí</v>
          </cell>
        </row>
        <row r="239">
          <cell r="E239" t="str">
            <v>Výroba a rozvod tepla a klimatizovaného vzduchu, výroba ledu</v>
          </cell>
        </row>
        <row r="240">
          <cell r="E240" t="str">
            <v>Shromažďování a sběr odpadů</v>
          </cell>
        </row>
        <row r="241">
          <cell r="E241" t="str">
            <v>Odstraňování odpadů</v>
          </cell>
        </row>
        <row r="242">
          <cell r="E242" t="str">
            <v>Úprava odpadů k dalšímu využití</v>
          </cell>
        </row>
        <row r="243">
          <cell r="E243" t="str">
            <v>Developerská činnost</v>
          </cell>
        </row>
        <row r="244">
          <cell r="E244" t="str">
            <v>Výstavba bytových a nebytových budov</v>
          </cell>
        </row>
        <row r="245">
          <cell r="E245" t="str">
            <v>Výstavba silnic a železnic</v>
          </cell>
        </row>
        <row r="246">
          <cell r="E246" t="str">
            <v>Výstavba inženýrských sítí</v>
          </cell>
        </row>
        <row r="247">
          <cell r="E247" t="str">
            <v>Výstavba ostatních staveb</v>
          </cell>
        </row>
        <row r="248">
          <cell r="E248" t="str">
            <v>Demolice a příprava staveniště</v>
          </cell>
        </row>
        <row r="249">
          <cell r="E249" t="str">
            <v>Elektroinstalační, instalatérské a ostatní stavebně instalační práce</v>
          </cell>
        </row>
        <row r="250">
          <cell r="E250" t="str">
            <v>Kompletační a dokončovací práce</v>
          </cell>
        </row>
        <row r="251">
          <cell r="E251" t="str">
            <v>Ostatní specializované stavební činnosti</v>
          </cell>
        </row>
        <row r="252">
          <cell r="E252" t="str">
            <v>Obchod s motorovými vozidly, kromě motocyklů</v>
          </cell>
        </row>
        <row r="253">
          <cell r="E253" t="str">
            <v>Opravy a údržba motorových vozidel, kromě motocyklů</v>
          </cell>
        </row>
        <row r="254">
          <cell r="E254" t="str">
            <v>Obchod s díly a příslušenstvím pro motorová vozidla, kromě motocyklů</v>
          </cell>
        </row>
        <row r="255">
          <cell r="E255" t="str">
            <v>Obchod, opravy a údržba motocyklů, jejich dílů a příslušenství</v>
          </cell>
        </row>
        <row r="256">
          <cell r="E256" t="str">
            <v>Zprostředkování velkoobchodu a velkoobchod v zastoupení</v>
          </cell>
        </row>
        <row r="257">
          <cell r="E257" t="str">
            <v>Velkoobchod se základními zemědělskými produkty a živými zvířaty</v>
          </cell>
        </row>
        <row r="258">
          <cell r="E258" t="str">
            <v>Velkoobchod s potravinami, nápoji a tabákovými výrobky</v>
          </cell>
        </row>
        <row r="259">
          <cell r="E259" t="str">
            <v>Velkoobchod s výrobky převážně pro domácnost</v>
          </cell>
        </row>
        <row r="260">
          <cell r="E260" t="str">
            <v>Velkoobchod s počítačovým a komunikačním zařízením</v>
          </cell>
        </row>
        <row r="261">
          <cell r="E261" t="str">
            <v>Velkoobchod s ostatními stroji, strojním zařízením a příslušenstvím</v>
          </cell>
        </row>
        <row r="262">
          <cell r="E262" t="str">
            <v>Ostatní specializovaný velkoobchod</v>
          </cell>
        </row>
        <row r="263">
          <cell r="E263" t="str">
            <v>Nespecializovaný velkoobchod</v>
          </cell>
        </row>
        <row r="264">
          <cell r="E264" t="str">
            <v>Maloobchod v nespecializovaných prodejnách</v>
          </cell>
        </row>
        <row r="265">
          <cell r="E265" t="str">
            <v>Maloobchod s potravinami,nápoji a tabák.výrobky ve specializ.prodejnách</v>
          </cell>
        </row>
        <row r="266">
          <cell r="E266" t="str">
            <v>Maloobchod s pohonnými hmotami ve specializovaných prodejnách</v>
          </cell>
        </row>
        <row r="267">
          <cell r="E267" t="str">
            <v>Maloobchod s počítačovým a komunikačním zařízením ve specializ.prodejnách</v>
          </cell>
        </row>
        <row r="268">
          <cell r="E268" t="str">
            <v>Maloobchod s ost.výrobky převážně pro domácnost ve specializ.prodejnách</v>
          </cell>
        </row>
        <row r="269">
          <cell r="E269" t="str">
            <v>Maloobchod s výrobky pro kulturní rozhled a rekreaci ve specializ.prod.</v>
          </cell>
        </row>
        <row r="270">
          <cell r="E270" t="str">
            <v>Maloobchod s ostatním zbožím ve specializovaných prodejnách</v>
          </cell>
        </row>
        <row r="271">
          <cell r="E271" t="str">
            <v>Maloobchod ve stáncích a na trzích</v>
          </cell>
        </row>
        <row r="272">
          <cell r="E272" t="str">
            <v>Maloobchod mimo prodejny, stánky a trhy</v>
          </cell>
        </row>
        <row r="273">
          <cell r="E273" t="str">
            <v>železniční osobní doprava meziměstská</v>
          </cell>
        </row>
        <row r="274">
          <cell r="E274" t="str">
            <v>železniční nákladní doprava</v>
          </cell>
        </row>
        <row r="275">
          <cell r="E275" t="str">
            <v>Ostatní pozemní osobní doprava</v>
          </cell>
        </row>
        <row r="276">
          <cell r="E276" t="str">
            <v>Silniční nákladní doprava a stěhovací služby</v>
          </cell>
        </row>
        <row r="277">
          <cell r="E277" t="str">
            <v>Potrubní doprava</v>
          </cell>
        </row>
        <row r="278">
          <cell r="E278" t="str">
            <v>Námořní a pobřežní osobní doprava</v>
          </cell>
        </row>
        <row r="279">
          <cell r="E279" t="str">
            <v>Námořní a pobřežní nákladní doprava</v>
          </cell>
        </row>
        <row r="280">
          <cell r="E280" t="str">
            <v>Vnitrozemská vodní osobní doprava</v>
          </cell>
        </row>
        <row r="281">
          <cell r="E281" t="str">
            <v>Vnitrozemská vodní nákladní doprava</v>
          </cell>
        </row>
        <row r="282">
          <cell r="E282" t="str">
            <v>Letecká osobní doprava</v>
          </cell>
        </row>
        <row r="283">
          <cell r="E283" t="str">
            <v>Letecká nákladní doprava a kosmická doprava</v>
          </cell>
        </row>
        <row r="284">
          <cell r="E284" t="str">
            <v>Skladování</v>
          </cell>
        </row>
        <row r="285">
          <cell r="E285" t="str">
            <v>Vedlejší činnosti v dopravě</v>
          </cell>
        </row>
        <row r="286">
          <cell r="E286" t="str">
            <v>Základní poštovní služby poskytované na základě poštovní licence</v>
          </cell>
        </row>
        <row r="287">
          <cell r="E287" t="str">
            <v>Ostatní poštovní a kurýrní činnosti</v>
          </cell>
        </row>
        <row r="288">
          <cell r="E288" t="str">
            <v>Ubytování v hotelích a podobných ubytovacích zařízeních</v>
          </cell>
        </row>
        <row r="289">
          <cell r="E289" t="str">
            <v>Rekreační a ostatní krátkodobé ubytování</v>
          </cell>
        </row>
        <row r="290">
          <cell r="E290" t="str">
            <v>Kempy a tábořiště</v>
          </cell>
        </row>
        <row r="291">
          <cell r="E291" t="str">
            <v>Ostatní ubytování</v>
          </cell>
        </row>
        <row r="292">
          <cell r="E292" t="str">
            <v>Stravování v restauracích, u stánků a v mobilních zařízeních</v>
          </cell>
        </row>
        <row r="293">
          <cell r="E293" t="str">
            <v>Poskytování cateringových a ostatních stravovacích služeb</v>
          </cell>
        </row>
        <row r="294">
          <cell r="E294" t="str">
            <v>Pohostinství</v>
          </cell>
        </row>
        <row r="295">
          <cell r="E295" t="str">
            <v>Vydávání knih, periodických publikací a ostatní vydavatelské činnosti</v>
          </cell>
        </row>
        <row r="296">
          <cell r="E296" t="str">
            <v>Vydávání softwaru</v>
          </cell>
        </row>
        <row r="297">
          <cell r="E297" t="str">
            <v>Činnosti v oblasti filmů, videozáznamů a televizních programů</v>
          </cell>
        </row>
        <row r="298">
          <cell r="E298" t="str">
            <v>Pořizování zvukových nahrávek a hudební vydavatelské činnosti</v>
          </cell>
        </row>
        <row r="299">
          <cell r="E299" t="str">
            <v>Rozhlasové vysílání</v>
          </cell>
        </row>
        <row r="300">
          <cell r="E300" t="str">
            <v>Tvorba televizních programů a televizní vysílání</v>
          </cell>
        </row>
        <row r="301">
          <cell r="E301" t="str">
            <v>Činnosti související s pevnou telekomunikační sítí</v>
          </cell>
        </row>
        <row r="302">
          <cell r="E302" t="str">
            <v>Činnosti související s bezdrátovou telekomunikační sítí</v>
          </cell>
        </row>
        <row r="303">
          <cell r="E303" t="str">
            <v>Činnosti související se satelitní telekomunikační sítí</v>
          </cell>
        </row>
        <row r="304">
          <cell r="E304" t="str">
            <v>Ostatní telekomunikační činnosti</v>
          </cell>
        </row>
        <row r="305">
          <cell r="E305" t="str">
            <v>Činnosti souvis.se zprac.dat a hostingem;činnosti souvis.s web.portály</v>
          </cell>
        </row>
        <row r="306">
          <cell r="E306" t="str">
            <v>Ostatní informační činnosti</v>
          </cell>
        </row>
        <row r="307">
          <cell r="E307" t="str">
            <v>Peněžní zprostředkování</v>
          </cell>
        </row>
        <row r="308">
          <cell r="E308" t="str">
            <v>Činnosti holdingových společností</v>
          </cell>
        </row>
        <row r="309">
          <cell r="E309" t="str">
            <v>Činnosti trustů, fondů a podobných finančních subjektů</v>
          </cell>
        </row>
        <row r="310">
          <cell r="E310" t="str">
            <v>Ostatní finanční zprostředkování</v>
          </cell>
        </row>
        <row r="311">
          <cell r="E311" t="str">
            <v>Pojištění</v>
          </cell>
        </row>
        <row r="312">
          <cell r="E312" t="str">
            <v>Zajištění</v>
          </cell>
        </row>
        <row r="313">
          <cell r="E313" t="str">
            <v>Penzijní financování</v>
          </cell>
        </row>
        <row r="314">
          <cell r="E314" t="str">
            <v>Pomocné činnosti související s fin.zprostřed.,kromě pojišť.a penzij.fin.</v>
          </cell>
        </row>
        <row r="315">
          <cell r="E315" t="str">
            <v>Pomocné činnosti související s pojišťovnictvím a penzijním financováním</v>
          </cell>
        </row>
        <row r="316">
          <cell r="E316" t="str">
            <v>Správa fondů</v>
          </cell>
        </row>
        <row r="317">
          <cell r="E317" t="str">
            <v>Nákup a následný prodej vlastních nemovitostí</v>
          </cell>
        </row>
        <row r="318">
          <cell r="E318" t="str">
            <v>Pronájem a správa vlastních nebo pronajatých nemovitostí</v>
          </cell>
        </row>
        <row r="319">
          <cell r="E319" t="str">
            <v>Činnosti v oblasti nemovitostí na základě smlouvy nebo dohody</v>
          </cell>
        </row>
        <row r="320">
          <cell r="E320" t="str">
            <v>Právní činnosti</v>
          </cell>
        </row>
        <row r="321">
          <cell r="E321" t="str">
            <v>Účetnické a auditorské činnosti; daňové poradenství</v>
          </cell>
        </row>
        <row r="322">
          <cell r="E322" t="str">
            <v>Činnosti vedení podniků</v>
          </cell>
        </row>
        <row r="323">
          <cell r="E323" t="str">
            <v>Poradenství v oblasti řízení</v>
          </cell>
        </row>
        <row r="324">
          <cell r="E324" t="str">
            <v>Architektonické a inženýrské činnosti a související technické poradenství</v>
          </cell>
        </row>
        <row r="325">
          <cell r="E325" t="str">
            <v>Technické zkoušky a analýzy</v>
          </cell>
        </row>
        <row r="326">
          <cell r="E326" t="str">
            <v>Výzkum a vývoj v oblasti přírodních a technických věd</v>
          </cell>
        </row>
        <row r="327">
          <cell r="E327" t="str">
            <v>Těžba a úprava uranových a thoriových rud</v>
          </cell>
        </row>
        <row r="328">
          <cell r="E328" t="str">
            <v>Výzkum a vývoj v oblasti společenských a humanitních věd</v>
          </cell>
        </row>
        <row r="329">
          <cell r="E329" t="str">
            <v>Těžba a úprava ostatních neželezných rud</v>
          </cell>
        </row>
        <row r="330">
          <cell r="E330" t="str">
            <v>Reklamní činnosti</v>
          </cell>
        </row>
        <row r="331">
          <cell r="E331" t="str">
            <v>Průzkum trhu a veřejného mínění</v>
          </cell>
        </row>
        <row r="332">
          <cell r="E332" t="str">
            <v>Specializované návrhářské činnosti</v>
          </cell>
        </row>
        <row r="333">
          <cell r="E333" t="str">
            <v>Fotografické činnosti</v>
          </cell>
        </row>
        <row r="334">
          <cell r="E334" t="str">
            <v>Překladatelské a tlumočnické činnosti</v>
          </cell>
        </row>
        <row r="335">
          <cell r="E335" t="str">
            <v>Ostatní profesní, vědecké a technické činnosti j. n.</v>
          </cell>
        </row>
        <row r="336">
          <cell r="E336" t="str">
            <v>Pronájem a leasing motorových vozidel, kromě motocyklů</v>
          </cell>
        </row>
        <row r="337">
          <cell r="E337" t="str">
            <v>Pronájem a leasing výrobků pro osobní potřebu a převážně pro domácnost</v>
          </cell>
        </row>
        <row r="338">
          <cell r="E338" t="str">
            <v>Pronájem a leasing ostatních strojů, zařízení a výrobků</v>
          </cell>
        </row>
        <row r="339">
          <cell r="E339" t="str">
            <v>Leasing duševního vlast.a podobných produktů,kromě děl chrán.autor.právem</v>
          </cell>
        </row>
        <row r="340">
          <cell r="E340" t="str">
            <v>Činnosti agentur zprostředkujících zaměstnání</v>
          </cell>
        </row>
        <row r="341">
          <cell r="E341" t="str">
            <v>Činnosti agentur zprostředkujících práci na přechodnou dobu</v>
          </cell>
        </row>
        <row r="342">
          <cell r="E342" t="str">
            <v>Ostatní poskytování lidských zdrojů</v>
          </cell>
        </row>
        <row r="343">
          <cell r="E343" t="str">
            <v>Činnosti cestovních agentur a cestovních kanceláří</v>
          </cell>
        </row>
        <row r="344">
          <cell r="E344" t="str">
            <v>Ostatní rezervační a související činnosti</v>
          </cell>
        </row>
        <row r="345">
          <cell r="E345" t="str">
            <v>Činnosti soukromých bezpečnostních agentur</v>
          </cell>
        </row>
        <row r="346">
          <cell r="E346" t="str">
            <v>Činnosti související s provozem bezpečnostních systémů</v>
          </cell>
        </row>
        <row r="347">
          <cell r="E347" t="str">
            <v>Pátrací činnosti</v>
          </cell>
        </row>
        <row r="348">
          <cell r="E348" t="str">
            <v>Kombinované pomocné činnosti</v>
          </cell>
        </row>
        <row r="349">
          <cell r="E349" t="str">
            <v>Dobývání kamene pro výtv.nebo stav.účely,vápence,sádrovce,křídy,břidl.</v>
          </cell>
        </row>
        <row r="350">
          <cell r="E350" t="str">
            <v>Úklidové činnosti</v>
          </cell>
        </row>
        <row r="351">
          <cell r="E351" t="str">
            <v>Provoz pískoven a štěrkopískoven; těžba jílů a kaolinu</v>
          </cell>
        </row>
        <row r="352">
          <cell r="E352" t="str">
            <v>Činnosti související s úpravou krajiny</v>
          </cell>
        </row>
        <row r="353">
          <cell r="E353" t="str">
            <v>Administrativní a kancelářské činnosti</v>
          </cell>
        </row>
        <row r="354">
          <cell r="E354" t="str">
            <v>Činnosti zprostředkovatelských středisek po telefonu</v>
          </cell>
        </row>
        <row r="355">
          <cell r="E355" t="str">
            <v>Pořádání konferencí a hospodářských výstav</v>
          </cell>
        </row>
        <row r="356">
          <cell r="E356" t="str">
            <v>Podpůrné činnosti pro podnikání j. n.</v>
          </cell>
        </row>
        <row r="357">
          <cell r="E357" t="str">
            <v>Veřejná správa a hospodářská a sociální politika</v>
          </cell>
        </row>
        <row r="358">
          <cell r="E358" t="str">
            <v>Činnosti pro společnost jako celek</v>
          </cell>
        </row>
        <row r="359">
          <cell r="E359" t="str">
            <v>Činnosti v oblasti povinného sociálního zabezpečení</v>
          </cell>
        </row>
        <row r="360">
          <cell r="E360" t="str">
            <v>Předškolní vzdělávání</v>
          </cell>
        </row>
        <row r="361">
          <cell r="E361" t="str">
            <v>Primární vzdělávání</v>
          </cell>
        </row>
        <row r="362">
          <cell r="E362" t="str">
            <v>Sekundární vzdělávání</v>
          </cell>
        </row>
        <row r="363">
          <cell r="E363" t="str">
            <v>Postsekundární vzdělávání</v>
          </cell>
        </row>
        <row r="364">
          <cell r="E364" t="str">
            <v>Ostatní vzdělávání</v>
          </cell>
        </row>
        <row r="365">
          <cell r="E365" t="str">
            <v>Podpůrné činnosti ve vzdělávání</v>
          </cell>
        </row>
        <row r="366">
          <cell r="E366" t="str">
            <v>Ústavní zdravotní péče</v>
          </cell>
        </row>
        <row r="367">
          <cell r="E367" t="str">
            <v>Ambulantní a zubní zdravotní péče</v>
          </cell>
        </row>
        <row r="368">
          <cell r="E368" t="str">
            <v>Ostatní činnosti související se zdravotní péčí</v>
          </cell>
        </row>
        <row r="369">
          <cell r="E369" t="str">
            <v>Ústavní sociální péče</v>
          </cell>
        </row>
        <row r="370">
          <cell r="E370" t="str">
            <v>Sociální péče ve zdravotnických zařízeních ústavní péče</v>
          </cell>
        </row>
        <row r="371">
          <cell r="E371" t="str">
            <v>Soc.péče v zaříz.pro osoby s chron.duš.onemoc.a osoby závislé na návyk.l.</v>
          </cell>
        </row>
        <row r="372">
          <cell r="E372" t="str">
            <v>Sociální péče v domovech pro seniory a osoby se zdravotním postižením</v>
          </cell>
        </row>
        <row r="373">
          <cell r="E373" t="str">
            <v>Ostatní pobytové služby sociální péče</v>
          </cell>
        </row>
        <row r="374">
          <cell r="E374" t="str">
            <v>Ambulantní nebo terénní soc.služby pro seniory a osoby se zdrav.postižením</v>
          </cell>
        </row>
        <row r="375">
          <cell r="E375" t="str">
            <v>Ostatní ambulantní nebo terénní sociální služby</v>
          </cell>
        </row>
        <row r="376">
          <cell r="E376" t="str">
            <v>Těžba chemických minerálů a minerálů pro výrobu hnojiv</v>
          </cell>
        </row>
        <row r="377">
          <cell r="E377" t="str">
            <v>Těžba rašeliny</v>
          </cell>
        </row>
        <row r="378">
          <cell r="E378" t="str">
            <v>Těžba soli</v>
          </cell>
        </row>
        <row r="379">
          <cell r="E379" t="str">
            <v>Ostatní těžba a dobývání j. n.</v>
          </cell>
        </row>
        <row r="380">
          <cell r="E380" t="str">
            <v>Sportovní činnosti</v>
          </cell>
        </row>
        <row r="381">
          <cell r="E381" t="str">
            <v>Ostatní zábavní a rekreační činnosti</v>
          </cell>
        </row>
        <row r="382">
          <cell r="E382" t="str">
            <v>Činnosti podnikatelských, zaměstnavatelských a profesních organizací</v>
          </cell>
        </row>
        <row r="383">
          <cell r="E383" t="str">
            <v>Činnosti odborových svazů</v>
          </cell>
        </row>
        <row r="384">
          <cell r="E384" t="str">
            <v>Činnosti ost.org.sdružujících osoby za účelem prosazování společných zájmů</v>
          </cell>
        </row>
        <row r="385">
          <cell r="E385" t="str">
            <v>Opravy počítačů a komunikačních zařízení</v>
          </cell>
        </row>
        <row r="386">
          <cell r="E386" t="str">
            <v>Opravy výrobků pro osobní potřebu a převážně pro domácnost</v>
          </cell>
        </row>
        <row r="387">
          <cell r="E387" t="str">
            <v>Činnosti domác.produk.blíže neurčené výrobky pro vlastní potřebu</v>
          </cell>
        </row>
        <row r="388">
          <cell r="E388" t="str">
            <v>Činnosti domácností poskyt.blíže neurčené služby pro vlastní potřebu</v>
          </cell>
        </row>
        <row r="389">
          <cell r="E389" t="str">
            <v>Zpracování a konzervování masa, kromě drůbežího</v>
          </cell>
        </row>
        <row r="390">
          <cell r="E390" t="str">
            <v>Zpracování a konzervování drůbežího masa</v>
          </cell>
        </row>
        <row r="391">
          <cell r="E391" t="str">
            <v>Výroba masných výrobků a výrobků z drůbežího masa</v>
          </cell>
        </row>
        <row r="392">
          <cell r="E392" t="str">
            <v>Zpracování a konzervování brambor</v>
          </cell>
        </row>
        <row r="393">
          <cell r="E393" t="str">
            <v>Výroba ovocných a zeleninových šťáv</v>
          </cell>
        </row>
        <row r="394">
          <cell r="E394" t="str">
            <v>Ostatní zpracování a konzervování ovoce a zeleniny</v>
          </cell>
        </row>
        <row r="395">
          <cell r="E395" t="str">
            <v>Výroba olejů a tuků</v>
          </cell>
        </row>
        <row r="396">
          <cell r="E396" t="str">
            <v>Výroba margarínu a podobných jedlých tuků</v>
          </cell>
        </row>
        <row r="397">
          <cell r="E397" t="str">
            <v>Zpracování mléka, výroba mléčných výrobků a sýrů</v>
          </cell>
        </row>
        <row r="398">
          <cell r="E398" t="str">
            <v>Výroba zmrzliny</v>
          </cell>
        </row>
        <row r="399">
          <cell r="E399" t="str">
            <v>Výroba mlýnských výrobků</v>
          </cell>
        </row>
        <row r="400">
          <cell r="E400" t="str">
            <v>Výroba škrobárenských výrobků</v>
          </cell>
        </row>
        <row r="401">
          <cell r="E401" t="str">
            <v>Výroba pekařských a cukrářských výrobků, kromě trvanlivých</v>
          </cell>
        </row>
        <row r="402">
          <cell r="E402" t="str">
            <v>Výroba sucharů a sušenek; výroba trvanlivých cukrářských výrobků</v>
          </cell>
        </row>
        <row r="403">
          <cell r="E403" t="str">
            <v>Výroba makaronů, nudlí, kuskusu a podobných moučných výrobků</v>
          </cell>
        </row>
        <row r="404">
          <cell r="E404" t="str">
            <v>Výroba cukru</v>
          </cell>
        </row>
        <row r="405">
          <cell r="E405" t="str">
            <v>Výroba kakaa, čokolády a cukrovinek</v>
          </cell>
        </row>
        <row r="406">
          <cell r="E406" t="str">
            <v>Zpracování čaje a kávy</v>
          </cell>
        </row>
        <row r="407">
          <cell r="E407" t="str">
            <v>Výroba koření a aromatických výtažků</v>
          </cell>
        </row>
        <row r="408">
          <cell r="E408" t="str">
            <v>Výroba hotových pokrmů</v>
          </cell>
        </row>
        <row r="409">
          <cell r="E409" t="str">
            <v>Výroba homogenizovaných potravinářských přípravků a dietních potravin</v>
          </cell>
        </row>
        <row r="410">
          <cell r="E410" t="str">
            <v>Výroba ostatních potravinářských výrobků j. n.</v>
          </cell>
        </row>
        <row r="411">
          <cell r="E411" t="str">
            <v>Výroba průmyslových krmiv pro hospodářská zvířata</v>
          </cell>
        </row>
        <row r="412">
          <cell r="E412" t="str">
            <v>Výroba průmyslových krmiv pro zvířata v zájmovém chovu</v>
          </cell>
        </row>
        <row r="413">
          <cell r="E413" t="str">
            <v>Destilace, rektifikace a míchání lihovin</v>
          </cell>
        </row>
        <row r="414">
          <cell r="E414" t="str">
            <v>Výroba vína z vinných hroznů</v>
          </cell>
        </row>
        <row r="415">
          <cell r="E415" t="str">
            <v>Výroba jablečného vína a jiných ovocných vín</v>
          </cell>
        </row>
        <row r="416">
          <cell r="E416" t="str">
            <v>Výroba ostatních nedestilovaných kvašených nápojů</v>
          </cell>
        </row>
        <row r="417">
          <cell r="E417" t="str">
            <v>Výroba piva</v>
          </cell>
        </row>
        <row r="418">
          <cell r="E418" t="str">
            <v>Výroba sladu</v>
          </cell>
        </row>
        <row r="419">
          <cell r="E419" t="str">
            <v>Výroba nealkohol.nápojů;stáčení minerálních a ostatních vod do lahví</v>
          </cell>
        </row>
        <row r="420">
          <cell r="E420" t="str">
            <v>Výroba pletených a háčkovaných materiálů</v>
          </cell>
        </row>
        <row r="421">
          <cell r="E421" t="str">
            <v>Výroba konfekčních textilních výrobků, kromě oděvů</v>
          </cell>
        </row>
        <row r="422">
          <cell r="E422" t="str">
            <v>Výroba koberců a kobercových předložek</v>
          </cell>
        </row>
        <row r="423">
          <cell r="E423" t="str">
            <v>Výroba lan, provazů a síťovaných výrobků</v>
          </cell>
        </row>
        <row r="424">
          <cell r="E424" t="str">
            <v>Výroba netkaných textilií a výrobků z nich, kromě oděvů</v>
          </cell>
        </row>
        <row r="425">
          <cell r="E425" t="str">
            <v>Výroba ostatních technických a průmyslových textilií</v>
          </cell>
        </row>
        <row r="426">
          <cell r="E426" t="str">
            <v>Výroba ostatních textilií j. n.</v>
          </cell>
        </row>
        <row r="427">
          <cell r="E427" t="str">
            <v>Výroba kožených oděvů</v>
          </cell>
        </row>
        <row r="428">
          <cell r="E428" t="str">
            <v>Výroba pracovních oděvů</v>
          </cell>
        </row>
        <row r="429">
          <cell r="E429" t="str">
            <v>Výroba ostatních svrchních oděvů</v>
          </cell>
        </row>
        <row r="430">
          <cell r="E430" t="str">
            <v>Výroba osobního prádla</v>
          </cell>
        </row>
        <row r="431">
          <cell r="E431" t="str">
            <v>Výroba ostatních oděvů a oděvních doplňků</v>
          </cell>
        </row>
        <row r="432">
          <cell r="E432" t="str">
            <v>Výroba pletených a háčkovaných punčochových výrobků</v>
          </cell>
        </row>
        <row r="433">
          <cell r="E433" t="str">
            <v>Výroba ostatních pletených a háčkovaných oděvů</v>
          </cell>
        </row>
        <row r="434">
          <cell r="E434" t="str">
            <v>Chov drobných hospodářských zvířat</v>
          </cell>
        </row>
        <row r="435">
          <cell r="E435" t="str">
            <v>Chov kožešinových zvířat</v>
          </cell>
        </row>
        <row r="436">
          <cell r="E436" t="str">
            <v>Chov zvířat pro zájmový chov</v>
          </cell>
        </row>
        <row r="437">
          <cell r="E437" t="str">
            <v>Chov ostatních zvířat j. n.</v>
          </cell>
        </row>
        <row r="438">
          <cell r="E438" t="str">
            <v>Činění a úprava usní (vyčiněných kůží); zpracování a barvení kožešin</v>
          </cell>
        </row>
        <row r="439">
          <cell r="E439" t="str">
            <v>Výroba brašnářských, sedlářských a podobných výrobků</v>
          </cell>
        </row>
        <row r="440">
          <cell r="E440" t="str">
            <v>Výroba dýh a desek na bázi dřeva</v>
          </cell>
        </row>
        <row r="441">
          <cell r="E441" t="str">
            <v>Výroba sestavených parketových podlah</v>
          </cell>
        </row>
        <row r="442">
          <cell r="E442" t="str">
            <v>Výroba ostatních výrobků stavebního truhlářství a tesařství</v>
          </cell>
        </row>
        <row r="443">
          <cell r="E443" t="str">
            <v>Výroba dřevěných obalů</v>
          </cell>
        </row>
        <row r="444">
          <cell r="E444" t="str">
            <v>Výroba ost.dřevěných,korkových,proutěných a slaměných výr.,kromě nábytku</v>
          </cell>
        </row>
        <row r="445">
          <cell r="E445" t="str">
            <v>Výroba buničiny</v>
          </cell>
        </row>
        <row r="446">
          <cell r="E446" t="str">
            <v>Výroba papíru a lepenky</v>
          </cell>
        </row>
        <row r="447">
          <cell r="E447" t="str">
            <v>Výroba vlnitého papíru a lepenky, papírových a lepenkových obalů</v>
          </cell>
        </row>
        <row r="448">
          <cell r="E448" t="str">
            <v>Výroba domácích potřeb, hygienických a toaletních výrobků z papíru</v>
          </cell>
        </row>
        <row r="449">
          <cell r="E449" t="str">
            <v>Výroba kancelářských potřeb z papíru</v>
          </cell>
        </row>
        <row r="450">
          <cell r="E450" t="str">
            <v>Výroba tapet</v>
          </cell>
        </row>
        <row r="451">
          <cell r="E451" t="str">
            <v>Výroba ostatních výrobků z papíru a lepenky</v>
          </cell>
        </row>
        <row r="452">
          <cell r="E452" t="str">
            <v>Tisk novin</v>
          </cell>
        </row>
        <row r="453">
          <cell r="E453" t="str">
            <v>Tisk ostatní, kromě novin</v>
          </cell>
        </row>
        <row r="454">
          <cell r="E454" t="str">
            <v>Příprava tisku a digitálních dat</v>
          </cell>
        </row>
        <row r="455">
          <cell r="E455" t="str">
            <v>Vázání a související činnosti</v>
          </cell>
        </row>
        <row r="456">
          <cell r="E456" t="str">
            <v>Výroba technických plynů</v>
          </cell>
        </row>
        <row r="457">
          <cell r="E457" t="str">
            <v>Výroba barviv a pigmentů</v>
          </cell>
        </row>
        <row r="458">
          <cell r="E458" t="str">
            <v>Výroba jiných základních anorganických chemických látek</v>
          </cell>
        </row>
        <row r="459">
          <cell r="E459" t="str">
            <v>Výroba jiných základních organických chemických látek</v>
          </cell>
        </row>
        <row r="460">
          <cell r="E460" t="str">
            <v>Výroba hnojiv a dusíkatých sloučenin</v>
          </cell>
        </row>
        <row r="461">
          <cell r="E461" t="str">
            <v>Výroba plastů v primárních formách</v>
          </cell>
        </row>
        <row r="462">
          <cell r="E462" t="str">
            <v>Výroba syntetického kaučuku v primárních formách</v>
          </cell>
        </row>
        <row r="463">
          <cell r="E463" t="str">
            <v>Výroba mýdel a detergentů, čisticích a lešticích prostředků</v>
          </cell>
        </row>
        <row r="464">
          <cell r="E464" t="str">
            <v>Výroba parfémů a toaletních přípravků</v>
          </cell>
        </row>
        <row r="465">
          <cell r="E465" t="str">
            <v>Výroba výbušnin</v>
          </cell>
        </row>
        <row r="466">
          <cell r="E466" t="str">
            <v>Výroba klihů</v>
          </cell>
        </row>
        <row r="467">
          <cell r="E467" t="str">
            <v>Výroba vonných silic</v>
          </cell>
        </row>
        <row r="468">
          <cell r="E468" t="str">
            <v>Výroba ostatních chemických výrobků j. n.</v>
          </cell>
        </row>
        <row r="469">
          <cell r="E469" t="str">
            <v>Výroba pryžových plášťů a duší; protektorování pneumatik</v>
          </cell>
        </row>
        <row r="470">
          <cell r="E470" t="str">
            <v>Výroba ostatních pryžových výrobků</v>
          </cell>
        </row>
        <row r="471">
          <cell r="E471" t="str">
            <v>Výroba plastových desek, fólií, hadic, trubek a profilů</v>
          </cell>
        </row>
        <row r="472">
          <cell r="E472" t="str">
            <v>Výroba plastových obalů</v>
          </cell>
        </row>
        <row r="473">
          <cell r="E473" t="str">
            <v>Výroba plastových výrobků pro stavebnictví</v>
          </cell>
        </row>
        <row r="474">
          <cell r="E474" t="str">
            <v>Výroba ostatních plastových výrobků</v>
          </cell>
        </row>
        <row r="475">
          <cell r="E475" t="str">
            <v>Výroba plochého skla</v>
          </cell>
        </row>
        <row r="476">
          <cell r="E476" t="str">
            <v>Tvarování a zpracování plochého skla</v>
          </cell>
        </row>
        <row r="477">
          <cell r="E477" t="str">
            <v>Výroba dutého skla</v>
          </cell>
        </row>
        <row r="478">
          <cell r="E478" t="str">
            <v>Výroba skleněných vláken</v>
          </cell>
        </row>
        <row r="479">
          <cell r="E479" t="str">
            <v>Výroba a zpracování ostatního skla vč. technického</v>
          </cell>
        </row>
        <row r="480">
          <cell r="E480" t="str">
            <v>Výroba keramických obkládaček a dlaždic</v>
          </cell>
        </row>
        <row r="481">
          <cell r="E481" t="str">
            <v>Výroba pálených zdicích materiálů, tašek, dlaždic a podobných výrobků</v>
          </cell>
        </row>
        <row r="482">
          <cell r="E482" t="str">
            <v>Výroba keram.a porcelán.výrobků převážně pro domácnost a ozdob.předmětů</v>
          </cell>
        </row>
        <row r="483">
          <cell r="E483" t="str">
            <v>Výroba keramických sanitárních výrobků</v>
          </cell>
        </row>
        <row r="484">
          <cell r="E484" t="str">
            <v>Výroba keramických izolátorů a izolačního příslušenství</v>
          </cell>
        </row>
        <row r="485">
          <cell r="E485" t="str">
            <v>Výroba ostatních technických keramických výrobků</v>
          </cell>
        </row>
        <row r="486">
          <cell r="E486" t="str">
            <v>Výroba ostatních keramických výrobků</v>
          </cell>
        </row>
        <row r="487">
          <cell r="E487" t="str">
            <v>Výroba cementu</v>
          </cell>
        </row>
        <row r="488">
          <cell r="E488" t="str">
            <v>Výroba vápna a sádry</v>
          </cell>
        </row>
        <row r="489">
          <cell r="E489" t="str">
            <v>Výroba betonových výrobků pro stavební účely</v>
          </cell>
        </row>
        <row r="490">
          <cell r="E490" t="str">
            <v>Výroba sádrových výrobků pro stavební účely</v>
          </cell>
        </row>
        <row r="491">
          <cell r="E491" t="str">
            <v>Výroba betonu připraveného k lití</v>
          </cell>
        </row>
        <row r="492">
          <cell r="E492" t="str">
            <v>Výroba malt</v>
          </cell>
        </row>
        <row r="493">
          <cell r="E493" t="str">
            <v>Výroba vláknitých cementů</v>
          </cell>
        </row>
        <row r="494">
          <cell r="E494" t="str">
            <v>Výroba ostatních betonových, cementových a sádrových výrobků</v>
          </cell>
        </row>
        <row r="495">
          <cell r="E495" t="str">
            <v>Výroba brusiv</v>
          </cell>
        </row>
        <row r="496">
          <cell r="E496" t="str">
            <v>Výroba ostatních nekovových minerálních výrobků j.n.</v>
          </cell>
        </row>
        <row r="497">
          <cell r="E497" t="str">
            <v>Tažení tyčí za studena</v>
          </cell>
        </row>
        <row r="498">
          <cell r="E498" t="str">
            <v>Válcování ocelových úzkých pásů za studena</v>
          </cell>
        </row>
        <row r="499">
          <cell r="E499" t="str">
            <v>Tváření ocelových profilů za studena</v>
          </cell>
        </row>
        <row r="500">
          <cell r="E500" t="str">
            <v>Tažení ocelového drátu za studena</v>
          </cell>
        </row>
        <row r="501">
          <cell r="E501" t="str">
            <v>Výroba a hutní zpracování drahých kovů</v>
          </cell>
        </row>
        <row r="502">
          <cell r="E502" t="str">
            <v>Výroba a hutní zpracování hliníku</v>
          </cell>
        </row>
        <row r="503">
          <cell r="E503" t="str">
            <v>Výroba a hutní zpracování olova, zinku a cínu</v>
          </cell>
        </row>
        <row r="504">
          <cell r="E504" t="str">
            <v>Výroba a hutní zpracování mědi</v>
          </cell>
        </row>
        <row r="505">
          <cell r="E505" t="str">
            <v>Výroba a hutní zpracování ostatních neželezných kovů</v>
          </cell>
        </row>
        <row r="506">
          <cell r="E506" t="str">
            <v>Zpracování jaderného paliva</v>
          </cell>
        </row>
        <row r="507">
          <cell r="E507" t="str">
            <v>Výroba odlitků z litiny</v>
          </cell>
        </row>
        <row r="508">
          <cell r="E508" t="str">
            <v>Výroba odlitků z oceli</v>
          </cell>
        </row>
        <row r="509">
          <cell r="E509" t="str">
            <v>Výroba odlitků z lehkých neželezných kovů</v>
          </cell>
        </row>
        <row r="510">
          <cell r="E510" t="str">
            <v>Výroba odlitků z ostatních neželezných kovů</v>
          </cell>
        </row>
        <row r="511">
          <cell r="E511" t="str">
            <v>Výroba kovových konstrukcí a jejich dílů</v>
          </cell>
        </row>
        <row r="512">
          <cell r="E512" t="str">
            <v>Výroba kovových dveří a oken</v>
          </cell>
        </row>
        <row r="513">
          <cell r="E513" t="str">
            <v>Výroba radiátorů a kotlů k ústřednímu topení</v>
          </cell>
        </row>
        <row r="514">
          <cell r="E514" t="str">
            <v>Výroba kovových nádrží a zásobníků</v>
          </cell>
        </row>
        <row r="515">
          <cell r="E515" t="str">
            <v>Povrchová úprava a zušlechťování kovů</v>
          </cell>
        </row>
        <row r="516">
          <cell r="E516" t="str">
            <v>Obrábění</v>
          </cell>
        </row>
        <row r="517">
          <cell r="E517" t="str">
            <v>Výroba nožířských výrobků</v>
          </cell>
        </row>
        <row r="518">
          <cell r="E518" t="str">
            <v>Výroba zámků a kování</v>
          </cell>
        </row>
        <row r="519">
          <cell r="E519" t="str">
            <v>Výroba nástrojů a nářadí</v>
          </cell>
        </row>
        <row r="520">
          <cell r="E520" t="str">
            <v>Výroba ocelových sudů a podobných nádob</v>
          </cell>
        </row>
        <row r="521">
          <cell r="E521" t="str">
            <v>Výroba drobných kovových obalů</v>
          </cell>
        </row>
        <row r="522">
          <cell r="E522" t="str">
            <v>Výroba drátěných výrobků, řetězů a pružin</v>
          </cell>
        </row>
        <row r="523">
          <cell r="E523" t="str">
            <v>Výroba spojovacích materiálů a spojovacích výrobků se závity</v>
          </cell>
        </row>
        <row r="524">
          <cell r="E524" t="str">
            <v>Výroba ostatních kovodělných výrobků j. n.</v>
          </cell>
        </row>
        <row r="525">
          <cell r="E525" t="str">
            <v>Výroba elektronických součástek</v>
          </cell>
        </row>
        <row r="526">
          <cell r="E526" t="str">
            <v>Výroba osazených elektronických desek</v>
          </cell>
        </row>
        <row r="527">
          <cell r="E527" t="str">
            <v>Výroba měřicích, zkušebních a navigačních přístrojů</v>
          </cell>
        </row>
        <row r="528">
          <cell r="E528" t="str">
            <v>Výroba časoměrných přístrojů</v>
          </cell>
        </row>
        <row r="529">
          <cell r="E529" t="str">
            <v>Výroba elektrických motorů, generátorů a transformátorů</v>
          </cell>
        </row>
        <row r="530">
          <cell r="E530" t="str">
            <v>Výroba elektrických rozvodných a kontrolních zařízení</v>
          </cell>
        </row>
        <row r="531">
          <cell r="E531" t="str">
            <v>Výroba optických kabelů</v>
          </cell>
        </row>
        <row r="532">
          <cell r="E532" t="str">
            <v>Výroba elektrických vodičů a kabelů j. n.</v>
          </cell>
        </row>
        <row r="533">
          <cell r="E533" t="str">
            <v>Výroba elektroinstalačních zařízení</v>
          </cell>
        </row>
        <row r="534">
          <cell r="E534" t="str">
            <v>Výroba elektrických spotřebičů převážně pro domácnost</v>
          </cell>
        </row>
        <row r="535">
          <cell r="E535" t="str">
            <v>Výroba neelektrických spotřebičů převážně pro domácnost</v>
          </cell>
        </row>
        <row r="536">
          <cell r="E536" t="str">
            <v>Výroba motorů a turbín, kromě motorů pro letadla, automobily a motocykly</v>
          </cell>
        </row>
        <row r="537">
          <cell r="E537" t="str">
            <v>Výroba hydraulických a pneumatických zařízení</v>
          </cell>
        </row>
        <row r="538">
          <cell r="E538" t="str">
            <v>Výroba ostatních čerpadel a kompresorů</v>
          </cell>
        </row>
        <row r="539">
          <cell r="E539" t="str">
            <v>Výroba ostatních potrubních armatur</v>
          </cell>
        </row>
        <row r="540">
          <cell r="E540" t="str">
            <v>Výroba ložisek, ozubených kol, převodů a hnacích prvků</v>
          </cell>
        </row>
        <row r="541">
          <cell r="E541" t="str">
            <v>Výroba pecí a hořáků pro topeniště</v>
          </cell>
        </row>
        <row r="542">
          <cell r="E542" t="str">
            <v>Výroba zdvihacích a manipulačních zařízení</v>
          </cell>
        </row>
        <row r="543">
          <cell r="E543" t="str">
            <v>Výroba kancelářských strojů a zařízení,kromě počítačů a perif.zařízení</v>
          </cell>
        </row>
        <row r="544">
          <cell r="E544" t="str">
            <v>Výroba ručních mechanizovaných nástrojů</v>
          </cell>
        </row>
        <row r="545">
          <cell r="E545" t="str">
            <v>Výroba průmyslových chladicích a klimatizačních zařízení</v>
          </cell>
        </row>
        <row r="546">
          <cell r="E546" t="str">
            <v>Výroba ostatních strojů a zařízení pro všeobecné účely j. n.</v>
          </cell>
        </row>
        <row r="547">
          <cell r="E547" t="str">
            <v>Výroba kovoobráběcích strojů</v>
          </cell>
        </row>
        <row r="548">
          <cell r="E548" t="str">
            <v>Výroba ostatních obráběcích strojů</v>
          </cell>
        </row>
        <row r="549">
          <cell r="E549" t="str">
            <v>Výroba strojů pro metalurgii</v>
          </cell>
        </row>
        <row r="550">
          <cell r="E550" t="str">
            <v>Výroba strojů pro těžbu, dobývání a stavebnictví</v>
          </cell>
        </row>
        <row r="551">
          <cell r="E551" t="str">
            <v>Výroba strojů na výrobu potravin, nápojů a zpracování tabáku</v>
          </cell>
        </row>
        <row r="552">
          <cell r="E552" t="str">
            <v>Výroba strojů na výrobu textilu, oděvních výrobků a výrobků z usní</v>
          </cell>
        </row>
        <row r="553">
          <cell r="E553" t="str">
            <v>Výroba strojů a přístrojů na výrobu papíru a lepenky</v>
          </cell>
        </row>
        <row r="554">
          <cell r="E554" t="str">
            <v>Výroba strojů na výrobu plastů a pryže</v>
          </cell>
        </row>
        <row r="555">
          <cell r="E555" t="str">
            <v>Výroba ostatních strojů pro speciální účely j. n.</v>
          </cell>
        </row>
        <row r="556">
          <cell r="E556" t="str">
            <v>Výroba elektrického a elektronického zařízení pro motorová vozidla</v>
          </cell>
        </row>
        <row r="557">
          <cell r="E557" t="str">
            <v>Výroba ostatních dílů a příslušenství pro motorová vozidla</v>
          </cell>
        </row>
        <row r="558">
          <cell r="E558" t="str">
            <v>Stavba lodí a plavidel</v>
          </cell>
        </row>
        <row r="559">
          <cell r="E559" t="str">
            <v>Stavba rekreačních a sportovních člunů</v>
          </cell>
        </row>
        <row r="560">
          <cell r="E560" t="str">
            <v>Výroba motocyklů</v>
          </cell>
        </row>
        <row r="561">
          <cell r="E561" t="str">
            <v>Výroba jízdních kol a vozíků pro invalidy</v>
          </cell>
        </row>
        <row r="562">
          <cell r="E562" t="str">
            <v>Výroba ostatních dopravních prostředků a zařízení j. n.</v>
          </cell>
        </row>
        <row r="563">
          <cell r="E563" t="str">
            <v>Výroba kancelářského nábytku a zařízení obchodů</v>
          </cell>
        </row>
        <row r="564">
          <cell r="E564" t="str">
            <v>Výroba kuchyňského nábytku</v>
          </cell>
        </row>
        <row r="565">
          <cell r="E565" t="str">
            <v>Výroba matrací</v>
          </cell>
        </row>
        <row r="566">
          <cell r="E566" t="str">
            <v>Výroba ostatního nábytku</v>
          </cell>
        </row>
        <row r="567">
          <cell r="E567" t="str">
            <v>Ražení mincí</v>
          </cell>
        </row>
        <row r="568">
          <cell r="E568" t="str">
            <v>Výroba klenotů a příbuzných výrobků</v>
          </cell>
        </row>
        <row r="569">
          <cell r="E569" t="str">
            <v>Výroba bižuterie a příbuzných výrobků</v>
          </cell>
        </row>
        <row r="570">
          <cell r="E570" t="str">
            <v>Výroba košťat a kartáčnických výrobků</v>
          </cell>
        </row>
        <row r="571">
          <cell r="E571" t="str">
            <v>Ostatní zpracovatelský průmysl j. n.</v>
          </cell>
        </row>
        <row r="572">
          <cell r="E572" t="str">
            <v>Opravy kovodělných výrobků</v>
          </cell>
        </row>
        <row r="573">
          <cell r="E573" t="str">
            <v>Opravy strojů</v>
          </cell>
        </row>
        <row r="574">
          <cell r="E574" t="str">
            <v>Opravy elektronických a optických přístrojů a zařízení</v>
          </cell>
        </row>
        <row r="575">
          <cell r="E575" t="str">
            <v>Opravy elektrických zařízen</v>
          </cell>
        </row>
        <row r="576">
          <cell r="E576" t="str">
            <v>Opravy a údržba lodí a člunů</v>
          </cell>
        </row>
        <row r="577">
          <cell r="E577" t="str">
            <v>Opravy a údržba letadel a kosmických lodí</v>
          </cell>
        </row>
        <row r="578">
          <cell r="E578" t="str">
            <v>Opravy a údržba ostatních dopravních prostředků a zařízení j. n.</v>
          </cell>
        </row>
        <row r="579">
          <cell r="E579" t="str">
            <v>Opravy ostatních zařízení</v>
          </cell>
        </row>
        <row r="580">
          <cell r="E580" t="str">
            <v>Výroba elektřiny</v>
          </cell>
        </row>
        <row r="581">
          <cell r="E581" t="str">
            <v>Přenos elektřiny</v>
          </cell>
        </row>
        <row r="582">
          <cell r="E582" t="str">
            <v>Rozvod elektřiny</v>
          </cell>
        </row>
        <row r="583">
          <cell r="E583" t="str">
            <v>Obchod s elektřinou</v>
          </cell>
        </row>
        <row r="584">
          <cell r="E584" t="str">
            <v>Výroba plynu</v>
          </cell>
        </row>
        <row r="585">
          <cell r="E585" t="str">
            <v>Rozvod plynných paliv prostřednictvím sítí</v>
          </cell>
        </row>
        <row r="586">
          <cell r="E586" t="str">
            <v>Obchod s plynem prostřednictvím sítí</v>
          </cell>
        </row>
        <row r="587">
          <cell r="E587" t="str">
            <v>Shromažďování a sběr odpadů, kromě nebezpečných</v>
          </cell>
        </row>
        <row r="588">
          <cell r="E588" t="str">
            <v>Shromažďování a sběr nebezpečných odpadů</v>
          </cell>
        </row>
        <row r="589">
          <cell r="E589" t="str">
            <v>Odstraňování odpadů, kromě nebezpečných</v>
          </cell>
        </row>
        <row r="590">
          <cell r="E590" t="str">
            <v>Odstraňování nebezpečných odpadů</v>
          </cell>
        </row>
        <row r="591">
          <cell r="E591" t="str">
            <v>Demontáž vraků a vyřazených strojů a zařízení pro účely recyklace</v>
          </cell>
        </row>
        <row r="592">
          <cell r="E592" t="str">
            <v>Úprava odpadů k dalšímu využití,kromě demontáže vraků,strojů a zařízení</v>
          </cell>
        </row>
        <row r="593">
          <cell r="E593" t="str">
            <v>Výstavba bytových budov</v>
          </cell>
        </row>
        <row r="594">
          <cell r="E594" t="str">
            <v>Výstavba silnic a dálnic</v>
          </cell>
        </row>
        <row r="595">
          <cell r="E595" t="str">
            <v>Výstavba železnic a podzemních drah</v>
          </cell>
        </row>
        <row r="596">
          <cell r="E596" t="str">
            <v>Výstavba mostů a tunelů</v>
          </cell>
        </row>
        <row r="597">
          <cell r="E597" t="str">
            <v>Výstavba inženýrských sítí pro kapaliny a plyny</v>
          </cell>
        </row>
        <row r="598">
          <cell r="E598" t="str">
            <v>Výstavba inženýrských sítí pro elektřinu a telekomunikace</v>
          </cell>
        </row>
        <row r="599">
          <cell r="E599" t="str">
            <v>Výstavba vodních děl</v>
          </cell>
        </row>
        <row r="600">
          <cell r="E600" t="str">
            <v>Výstavba ostatních staveb j. n.</v>
          </cell>
        </row>
        <row r="601">
          <cell r="E601" t="str">
            <v>Demolice</v>
          </cell>
        </row>
        <row r="602">
          <cell r="E602" t="str">
            <v>Příprava staveniště</v>
          </cell>
        </row>
        <row r="603">
          <cell r="E603" t="str">
            <v>Průzkumné vrtné práce</v>
          </cell>
        </row>
        <row r="604">
          <cell r="E604" t="str">
            <v>Elektrické instalace</v>
          </cell>
        </row>
        <row r="605">
          <cell r="E605" t="str">
            <v>Instalace vody, odpadu, plynu, topení a klimatizace</v>
          </cell>
        </row>
        <row r="606">
          <cell r="E606" t="str">
            <v>Ostatní stavební instalace</v>
          </cell>
        </row>
        <row r="607">
          <cell r="E607" t="str">
            <v>Omítkářské práce</v>
          </cell>
        </row>
        <row r="608">
          <cell r="E608" t="str">
            <v>Truhlářské práce</v>
          </cell>
        </row>
        <row r="609">
          <cell r="E609" t="str">
            <v>Obkládání stěn a pokládání podlahových krytin</v>
          </cell>
        </row>
        <row r="610">
          <cell r="E610" t="str">
            <v>Sklenářské, malířské a natěračské práce</v>
          </cell>
        </row>
        <row r="611">
          <cell r="E611" t="str">
            <v>Ostatní kompletační a dokončovací práce</v>
          </cell>
        </row>
        <row r="612">
          <cell r="E612" t="str">
            <v>Pokrývačské práce</v>
          </cell>
        </row>
        <row r="613">
          <cell r="E613" t="str">
            <v>Ostatní specializované stavební činnosti j. n.</v>
          </cell>
        </row>
        <row r="614">
          <cell r="E614" t="str">
            <v>Obchod s automobily a jinými lehkými motorovými vozidly</v>
          </cell>
        </row>
        <row r="615">
          <cell r="E615" t="str">
            <v>Obchod s ostatními motorovými vozidly, kromě motocyklů</v>
          </cell>
        </row>
        <row r="616">
          <cell r="E616" t="str">
            <v>Velkoobchod s díly a příslušenstvím pro motorová vozidla,kromě motocyklů</v>
          </cell>
        </row>
        <row r="617">
          <cell r="E617" t="str">
            <v>Maloobchod s díly a příslušenstvím pro motorová vozidla,kromě motocyklů</v>
          </cell>
        </row>
        <row r="618">
          <cell r="E618" t="str">
            <v>Zprostř.velkoob.a velkoob.v zast.se zákl.zem.pr.,živými zv.,text.sur.a pol.</v>
          </cell>
        </row>
        <row r="619">
          <cell r="E619" t="str">
            <v>Zprostř.velkoob.a velkoob.v zast.s palivy,rudami,kovy a prům.chemikáliemi</v>
          </cell>
        </row>
        <row r="620">
          <cell r="E620" t="str">
            <v>Zprostř.velkoobchodu a velkoobchod v zast.se dřevem a staveb.materiály</v>
          </cell>
        </row>
        <row r="621">
          <cell r="E621" t="str">
            <v>Zprostř.velkoobchodu a velkoob.v zast.se stroji,prům.zař.,loděmi a letadly</v>
          </cell>
        </row>
        <row r="622">
          <cell r="E622" t="str">
            <v>Zprostř.velkoob.a velkoob.v zast.s náb.,želez.zbožím a potř.převáž.pro dom.</v>
          </cell>
        </row>
        <row r="623">
          <cell r="E623" t="str">
            <v>Zprostř.velkoob.a velkoob.v zast.s text.,oděvy,kožešinami,obuví a kož.výr.</v>
          </cell>
        </row>
        <row r="624">
          <cell r="E624" t="str">
            <v>Zprostř.velkoob.a velkoob.v zast.s potr.,nápoji,tabákem a tabák.výrobky</v>
          </cell>
        </row>
        <row r="625">
          <cell r="E625" t="str">
            <v>Zprostř.specializ.velkoob.a specializ.velkoob.v zast.s ost.výrobky</v>
          </cell>
        </row>
        <row r="626">
          <cell r="E626" t="str">
            <v>Zprostř.nespecializ.velkoobchodu a nespecializ.velkoobchod v zast.</v>
          </cell>
        </row>
        <row r="627">
          <cell r="E627" t="str">
            <v>Velkoobchod s obilím, surovým tabákem, osivy a krmivy</v>
          </cell>
        </row>
        <row r="628">
          <cell r="E628" t="str">
            <v>Velkoobchod s květinami a jinými rostlinami</v>
          </cell>
        </row>
        <row r="629">
          <cell r="E629" t="str">
            <v>Velkoobchod s živými zvířaty</v>
          </cell>
        </row>
        <row r="630">
          <cell r="E630" t="str">
            <v>Velkoobchod se surovými kůžemi, kožešinami a usněmi</v>
          </cell>
        </row>
        <row r="631">
          <cell r="E631" t="str">
            <v>Velkoobchod s ovocem a zeleninou</v>
          </cell>
        </row>
        <row r="632">
          <cell r="E632" t="str">
            <v>Velkoobchod s masem a masnými výrobky</v>
          </cell>
        </row>
        <row r="633">
          <cell r="E633" t="str">
            <v>Velkoobchod s mléčnými výrobky, vejci, jedlými oleji a tuky</v>
          </cell>
        </row>
        <row r="634">
          <cell r="E634" t="str">
            <v>Velkoobchod s nápoji</v>
          </cell>
        </row>
        <row r="635">
          <cell r="E635" t="str">
            <v>Velkoobchod s tabákovými výrobky</v>
          </cell>
        </row>
        <row r="636">
          <cell r="E636" t="str">
            <v>Velkoobchod s cukrem, čokoládou a cukrovinkami</v>
          </cell>
        </row>
        <row r="637">
          <cell r="E637" t="str">
            <v>Velkoobchod s kávou, čajem, kakaem a kořením</v>
          </cell>
        </row>
        <row r="638">
          <cell r="E638" t="str">
            <v>Specializ.velkoobchod s jinými potravinami,včetně ryb,korýšů a měkkýšů</v>
          </cell>
        </row>
        <row r="639">
          <cell r="E639" t="str">
            <v>Nespecializovaný velkoobchod s potravinami,nápoji a tabákovými výroby</v>
          </cell>
        </row>
        <row r="640">
          <cell r="E640" t="str">
            <v>Velkoobchod s textilem</v>
          </cell>
        </row>
        <row r="641">
          <cell r="E641" t="str">
            <v>Velkoobchod s oděvy a obuví</v>
          </cell>
        </row>
        <row r="642">
          <cell r="E642" t="str">
            <v>Velkoobchod s elektrospotřebiči a elektronikou</v>
          </cell>
        </row>
        <row r="643">
          <cell r="E643" t="str">
            <v>Velkoobchod s porcelán.,keram.a skleněnými výrobky a čisticími prostř.</v>
          </cell>
        </row>
        <row r="644">
          <cell r="E644" t="str">
            <v>Velkoobchod s kosmetickými výrobky</v>
          </cell>
        </row>
        <row r="645">
          <cell r="E645" t="str">
            <v>Velkoobchod s farmaceutickými výrobky</v>
          </cell>
        </row>
        <row r="646">
          <cell r="E646" t="str">
            <v>Velkoobchod s nábytkem, koberci a svítidly</v>
          </cell>
        </row>
        <row r="647">
          <cell r="E647" t="str">
            <v>Velkoobchod s hodinami, hodinkami a klenoty</v>
          </cell>
        </row>
        <row r="648">
          <cell r="E648" t="str">
            <v>Velkoobchod s ostatními výrobky převážně pro domácnost</v>
          </cell>
        </row>
        <row r="649">
          <cell r="E649" t="str">
            <v>Velkoobchod s počítači, počítačovým periferním zařízením a softwarem</v>
          </cell>
        </row>
        <row r="650">
          <cell r="E650" t="str">
            <v>Velkoobchod s elektronickým a telekomunikačním zařízením a jeho díly</v>
          </cell>
        </row>
        <row r="651">
          <cell r="E651" t="str">
            <v>Velkoobchod se zemědělskými stroji, strojním zařízením a příslušenstvím</v>
          </cell>
        </row>
        <row r="652">
          <cell r="E652" t="str">
            <v>Velkoobchod s obráběcími stroji</v>
          </cell>
        </row>
        <row r="653">
          <cell r="E653" t="str">
            <v>Velkoobchod s těžebními a stavebními stroji a zařízením</v>
          </cell>
        </row>
        <row r="654">
          <cell r="E654" t="str">
            <v>Velkoobchod se strojním zařízením pro text.průmysl,šicími a plet.stroji</v>
          </cell>
        </row>
        <row r="655">
          <cell r="E655" t="str">
            <v>Velkoobchod s kancelářským nábytkem</v>
          </cell>
        </row>
        <row r="656">
          <cell r="E656" t="str">
            <v>Velkoobchod s ostatními kancelářskými stroji a zařízením</v>
          </cell>
        </row>
        <row r="657">
          <cell r="E657" t="str">
            <v>Velkoobchod s ostatními stroji a zařízením</v>
          </cell>
        </row>
        <row r="658">
          <cell r="E658" t="str">
            <v>Velkoobchod s pevnými, kapalnými a plynnými palivy a příbuznými výrobky</v>
          </cell>
        </row>
        <row r="659">
          <cell r="E659" t="str">
            <v>Velkoobchod s rudami, kovy a hutními výrobky</v>
          </cell>
        </row>
        <row r="660">
          <cell r="E660" t="str">
            <v>Velkoobchod se dřevem, stavebními materiály a sanitárním vybavením</v>
          </cell>
        </row>
        <row r="661">
          <cell r="E661" t="str">
            <v>Velkoobchod s železářským zbožím,instalatér.a topenářskými potřebami</v>
          </cell>
        </row>
        <row r="662">
          <cell r="E662" t="str">
            <v>Velkoobchod s chemickými výrobky</v>
          </cell>
        </row>
        <row r="663">
          <cell r="E663" t="str">
            <v>Velkoobchod s ostatními meziprodukty</v>
          </cell>
        </row>
        <row r="664">
          <cell r="E664" t="str">
            <v>Velkoobchod s odpadem a šrotem</v>
          </cell>
        </row>
        <row r="665">
          <cell r="E665" t="str">
            <v>Maloobchod s převahou potravin,nápojů a tabák.výrobků v nespecializ.prod.</v>
          </cell>
        </row>
        <row r="666">
          <cell r="E666" t="str">
            <v>Ostatní maloobchod v nespecializovaných prodejnách</v>
          </cell>
        </row>
        <row r="667">
          <cell r="E667" t="str">
            <v>Maloobchod s ovocem a zeleninou</v>
          </cell>
        </row>
        <row r="668">
          <cell r="E668" t="str">
            <v>Maloobchod s masem a masnými výrobky</v>
          </cell>
        </row>
        <row r="669">
          <cell r="E669" t="str">
            <v>Maloobchod s rybami, korýši a měkkýši</v>
          </cell>
        </row>
        <row r="670">
          <cell r="E670" t="str">
            <v>Maloobchod s chlebem, pečivem, cukrářskými výrobky a cukrovinkami</v>
          </cell>
        </row>
        <row r="671">
          <cell r="E671" t="str">
            <v>Maloobchod s nápoji</v>
          </cell>
        </row>
        <row r="672">
          <cell r="E672" t="str">
            <v>Maloobchod s tabákovými výrobky</v>
          </cell>
        </row>
        <row r="673">
          <cell r="E673" t="str">
            <v>Ostatní maloobchod s potravinami ve specializovaných prodejnách</v>
          </cell>
        </row>
        <row r="674">
          <cell r="E674" t="str">
            <v>Maloobchod s počítači, počítačovým periferním zařízením a softwarem</v>
          </cell>
        </row>
        <row r="675">
          <cell r="E675" t="str">
            <v>Maloobchod s telekomunikačním zařízením</v>
          </cell>
        </row>
        <row r="676">
          <cell r="E676" t="str">
            <v>Maloobchod s audio- a videozařízením</v>
          </cell>
        </row>
        <row r="677">
          <cell r="E677" t="str">
            <v>Maloobchod s textilem</v>
          </cell>
        </row>
        <row r="678">
          <cell r="E678" t="str">
            <v>Maloobchod s železářským zbožím, barvami, sklem a potřebami pro kutily</v>
          </cell>
        </row>
        <row r="679">
          <cell r="E679" t="str">
            <v>Maloobchod s koberci, podlahovými krytinami a nástěnnými obklady</v>
          </cell>
        </row>
        <row r="680">
          <cell r="E680" t="str">
            <v>Maloobchod s elektrospotřebiči a elektronikou</v>
          </cell>
        </row>
        <row r="681">
          <cell r="E681" t="str">
            <v>Maloobchod s nábytkem,svítidly a ost.výr.přev.pro dom.ve specializ.prod.</v>
          </cell>
        </row>
        <row r="682">
          <cell r="E682" t="str">
            <v>Maloobchod s knihami</v>
          </cell>
        </row>
        <row r="683">
          <cell r="E683" t="str">
            <v>Maloobchod s novinami, časopisy a papírnickým zbožím</v>
          </cell>
        </row>
        <row r="684">
          <cell r="E684" t="str">
            <v>Maloobchod s audio- a videozáznamy</v>
          </cell>
        </row>
        <row r="685">
          <cell r="E685" t="str">
            <v>Maloobchod se sportovním vybavením</v>
          </cell>
        </row>
        <row r="686">
          <cell r="E686" t="str">
            <v>Maloobchod s hrami a hračkami</v>
          </cell>
        </row>
        <row r="687">
          <cell r="E687" t="str">
            <v>Maloobchod s oděvy</v>
          </cell>
        </row>
        <row r="688">
          <cell r="E688" t="str">
            <v>Maloobchod s obuví a koženými výrobky</v>
          </cell>
        </row>
        <row r="689">
          <cell r="E689" t="str">
            <v>Maloobchod s farmaceutickými přípravky</v>
          </cell>
        </row>
        <row r="690">
          <cell r="E690" t="str">
            <v>Maloobchod se zdravotnickými a ortopedickými výrobky</v>
          </cell>
        </row>
        <row r="691">
          <cell r="E691" t="str">
            <v>Maloobchod s kosmetickými a toaletními výrobky</v>
          </cell>
        </row>
        <row r="692">
          <cell r="E692" t="str">
            <v>Maloob.s květinami,rostl.,osivy,hnoj.,zvířaty pro záj.chov a krmivy pro ně</v>
          </cell>
        </row>
        <row r="693">
          <cell r="E693" t="str">
            <v>Maloobchod s hodinami, hodinkami a klenoty</v>
          </cell>
        </row>
        <row r="694">
          <cell r="E694" t="str">
            <v>Ostatní maloobchod s novým zbožím ve specializovaných prodejnách</v>
          </cell>
        </row>
        <row r="695">
          <cell r="E695" t="str">
            <v>Maloobchod s použitým zbožím v prodejnách</v>
          </cell>
        </row>
        <row r="696">
          <cell r="E696" t="str">
            <v>Maloobchod s potravinami,nápoji a tabák.výrobky ve stáncích a na trzích</v>
          </cell>
        </row>
        <row r="697">
          <cell r="E697" t="str">
            <v>Maloobchod s textilem, oděvy a obuví ve stáncích a na trzích</v>
          </cell>
        </row>
        <row r="698">
          <cell r="E698" t="str">
            <v>Maloobchod s ostatním zbožím ve stáncích a na trzích</v>
          </cell>
        </row>
        <row r="699">
          <cell r="E699" t="str">
            <v>Maloobchod prostřednictvím internetu nebo zásilkové služby</v>
          </cell>
        </row>
        <row r="700">
          <cell r="E700" t="str">
            <v>Ostatní maloobchod mimo prodejny, stánky a trhy</v>
          </cell>
        </row>
        <row r="701">
          <cell r="E701" t="str">
            <v>Městská a příměstská pozemní osobní doprava</v>
          </cell>
        </row>
        <row r="702">
          <cell r="E702" t="str">
            <v>Taxislužba a pronájem osobních vozů s řidičem</v>
          </cell>
        </row>
        <row r="703">
          <cell r="E703" t="str">
            <v>Ostatní pozemní osobní doprava j. n.</v>
          </cell>
        </row>
        <row r="704">
          <cell r="E704" t="str">
            <v>Silniční nákladní doprava</v>
          </cell>
        </row>
        <row r="705">
          <cell r="E705" t="str">
            <v>Stěhovací služby</v>
          </cell>
        </row>
        <row r="706">
          <cell r="E706" t="str">
            <v>Těžba černého uhlí</v>
          </cell>
        </row>
        <row r="707">
          <cell r="E707" t="str">
            <v>Úprava černého uhlí</v>
          </cell>
        </row>
        <row r="708">
          <cell r="E708" t="str">
            <v>Letecká nákladní doprava</v>
          </cell>
        </row>
        <row r="709">
          <cell r="E709" t="str">
            <v>Kosmická doprava</v>
          </cell>
        </row>
        <row r="710">
          <cell r="E710" t="str">
            <v>Těžba hnědého uhlí, kromě lignitu</v>
          </cell>
        </row>
        <row r="711">
          <cell r="E711" t="str">
            <v>Úprava hnědého uhlí, kromě lignitu</v>
          </cell>
        </row>
        <row r="712">
          <cell r="E712" t="str">
            <v>Těžba lignitu</v>
          </cell>
        </row>
        <row r="713">
          <cell r="E713" t="str">
            <v>Úprava lignitu</v>
          </cell>
        </row>
        <row r="714">
          <cell r="E714" t="str">
            <v>Činnosti související s pozemní dopravou</v>
          </cell>
        </row>
        <row r="715">
          <cell r="E715" t="str">
            <v>Činnosti související s vodní dopravou</v>
          </cell>
        </row>
        <row r="716">
          <cell r="E716" t="str">
            <v>Činnosti související s leteckou dopravou</v>
          </cell>
        </row>
        <row r="717">
          <cell r="E717" t="str">
            <v>Manipulace s nákladem</v>
          </cell>
        </row>
        <row r="718">
          <cell r="E718" t="str">
            <v>Ostatní vedlejší činnosti v dopravě</v>
          </cell>
        </row>
        <row r="719">
          <cell r="E719" t="str">
            <v>Poskytování cateringových služeb</v>
          </cell>
        </row>
        <row r="720">
          <cell r="E720" t="str">
            <v>Poskytování ostatních stravovacích služeb</v>
          </cell>
        </row>
        <row r="721">
          <cell r="E721" t="str">
            <v>Vydávání knih</v>
          </cell>
        </row>
        <row r="722">
          <cell r="E722" t="str">
            <v>Vydávání adresářů a jiných seznamů</v>
          </cell>
        </row>
        <row r="723">
          <cell r="E723" t="str">
            <v>Vydávání novin</v>
          </cell>
        </row>
        <row r="724">
          <cell r="E724" t="str">
            <v>Vydávání časopisů a ostatních periodických publikací</v>
          </cell>
        </row>
        <row r="725">
          <cell r="E725" t="str">
            <v>Ostatní vydavatelské činnosti</v>
          </cell>
        </row>
        <row r="726">
          <cell r="E726" t="str">
            <v>Vydávání počítačových her</v>
          </cell>
        </row>
        <row r="727">
          <cell r="E727" t="str">
            <v>Ostatní vydávání softwaru</v>
          </cell>
        </row>
        <row r="728">
          <cell r="E728" t="str">
            <v>Produkce filmů, videozáznamů a televizních programů</v>
          </cell>
        </row>
        <row r="729">
          <cell r="E729" t="str">
            <v>Postprodukce filmů, videozáznamů a televizních programů</v>
          </cell>
        </row>
        <row r="730">
          <cell r="E730" t="str">
            <v>Distribuce filmů, videozáznamů a televizních programů</v>
          </cell>
        </row>
        <row r="731">
          <cell r="E731" t="str">
            <v>Promítání filmů</v>
          </cell>
        </row>
        <row r="732">
          <cell r="E732" t="str">
            <v>Programování</v>
          </cell>
        </row>
        <row r="733">
          <cell r="E733" t="str">
            <v>Poradenství v oblasti informačních technologií</v>
          </cell>
        </row>
        <row r="734">
          <cell r="E734" t="str">
            <v>Správa počítačového vybavení</v>
          </cell>
        </row>
        <row r="735">
          <cell r="E735" t="str">
            <v>Ostatní činnosti v oblasti informačních technologií</v>
          </cell>
        </row>
        <row r="736">
          <cell r="E736" t="str">
            <v>Činnosti související se zpracováním dat a hostingem</v>
          </cell>
        </row>
        <row r="737">
          <cell r="E737" t="str">
            <v>Činnosti související s webovými portály</v>
          </cell>
        </row>
        <row r="738">
          <cell r="E738" t="str">
            <v>Činnosti zpravodajských tiskových kanceláří a agentur</v>
          </cell>
        </row>
        <row r="739">
          <cell r="E739" t="str">
            <v>Ostatní informační činnosti j. n.</v>
          </cell>
        </row>
        <row r="740">
          <cell r="E740" t="str">
            <v>Centrální bankovnictví</v>
          </cell>
        </row>
        <row r="741">
          <cell r="E741" t="str">
            <v>Ostatní peněžní zprostředkování</v>
          </cell>
        </row>
        <row r="742">
          <cell r="E742" t="str">
            <v>Finanční leasing</v>
          </cell>
        </row>
        <row r="743">
          <cell r="E743" t="str">
            <v>Ostatní poskytování úvěrů</v>
          </cell>
        </row>
        <row r="744">
          <cell r="E744" t="str">
            <v>Ostatní finanční zprostředkování j. n.</v>
          </cell>
        </row>
        <row r="745">
          <cell r="E745" t="str">
            <v>životní pojištění</v>
          </cell>
        </row>
        <row r="746">
          <cell r="E746" t="str">
            <v>Neživotní pojištění</v>
          </cell>
        </row>
        <row r="747">
          <cell r="E747" t="str">
            <v>Řízení a správa finančních trhů</v>
          </cell>
        </row>
        <row r="748">
          <cell r="E748" t="str">
            <v>Obchodování s cennými papíry a komoditami na burzách</v>
          </cell>
        </row>
        <row r="749">
          <cell r="E749" t="str">
            <v>Ostatní pomocné činnosti související s finančním zprostředkováním</v>
          </cell>
        </row>
        <row r="750">
          <cell r="E750" t="str">
            <v>Vyhodnocování rizik a škod</v>
          </cell>
        </row>
        <row r="751">
          <cell r="E751" t="str">
            <v>Činnosti zástupců pojišťovny a makléřů</v>
          </cell>
        </row>
        <row r="752">
          <cell r="E752" t="str">
            <v>Ostatní pomocné činnosti související s pojišťovnictvím a penz.fin.</v>
          </cell>
        </row>
        <row r="753">
          <cell r="E753" t="str">
            <v>Zprostředkovatelské činnosti realitních agentur</v>
          </cell>
        </row>
        <row r="754">
          <cell r="E754" t="str">
            <v>Správa nemovitostí na základě smlouvy</v>
          </cell>
        </row>
        <row r="755">
          <cell r="E755" t="str">
            <v>Poradenství v oblasti vztahů s veřejností a komunikace</v>
          </cell>
        </row>
        <row r="756">
          <cell r="E756" t="str">
            <v>Ostatní poradenství v oblasti podnikání a řízení</v>
          </cell>
        </row>
        <row r="757">
          <cell r="E757" t="str">
            <v>Těžba železných rud</v>
          </cell>
        </row>
        <row r="758">
          <cell r="E758" t="str">
            <v>Úprava železných rud</v>
          </cell>
        </row>
        <row r="759">
          <cell r="E759" t="str">
            <v>Architektonické činnosti</v>
          </cell>
        </row>
        <row r="760">
          <cell r="E760" t="str">
            <v>Inženýrské činnosti a související technické poradenství</v>
          </cell>
        </row>
        <row r="761">
          <cell r="E761" t="str">
            <v>Výzkum a vývoj v oblasti biotechnologie</v>
          </cell>
        </row>
        <row r="762">
          <cell r="E762" t="str">
            <v>Těžba uranových a thoriových rud</v>
          </cell>
        </row>
        <row r="763">
          <cell r="E763" t="str">
            <v>Úprava uranových a thoriových rud</v>
          </cell>
        </row>
        <row r="764">
          <cell r="E764" t="str">
            <v>Ostatní výzkum a vývoj voblasti přírodních atechnických věd</v>
          </cell>
        </row>
        <row r="765">
          <cell r="E765" t="str">
            <v>Těžba ostatních neželezných rud</v>
          </cell>
        </row>
        <row r="766">
          <cell r="E766" t="str">
            <v>Úprava ostatních neželezných rud</v>
          </cell>
        </row>
        <row r="767">
          <cell r="E767" t="str">
            <v>Činnosti reklamních agentur</v>
          </cell>
        </row>
        <row r="768">
          <cell r="E768" t="str">
            <v>Zastupování médií při prodeji reklamního času a prostoru</v>
          </cell>
        </row>
        <row r="769">
          <cell r="E769" t="str">
            <v>Pronájem a leasing automob.a jiných lehkých motor.vozidel,kromě motocyklů</v>
          </cell>
        </row>
        <row r="770">
          <cell r="E770" t="str">
            <v>Pronájem a leasing nákladních automobilů</v>
          </cell>
        </row>
        <row r="771">
          <cell r="E771" t="str">
            <v>Pronájem a leasing rekreačních a sportovních potřeb</v>
          </cell>
        </row>
        <row r="772">
          <cell r="E772" t="str">
            <v>Pronájem videokazet a disků</v>
          </cell>
        </row>
        <row r="773">
          <cell r="E773" t="str">
            <v>Pronájem a leasing ost.výrobků pro osob.potřebu a převážně pro domácnost</v>
          </cell>
        </row>
        <row r="774">
          <cell r="E774" t="str">
            <v>Pronájem a leasing zemědělských strojů a zařízení</v>
          </cell>
        </row>
        <row r="775">
          <cell r="E775" t="str">
            <v>Pronájem a leasing stavebních strojů a zařízení</v>
          </cell>
        </row>
        <row r="776">
          <cell r="E776" t="str">
            <v>Pronájem a leasing kancelářských strojů a zařízení, včetně počítačů</v>
          </cell>
        </row>
        <row r="777">
          <cell r="E777" t="str">
            <v>Pronájem a leasing vodních dopravních prostředků</v>
          </cell>
        </row>
        <row r="778">
          <cell r="E778" t="str">
            <v>Pronájem a leasing leteckých dopravních prostředků</v>
          </cell>
        </row>
        <row r="779">
          <cell r="E779" t="str">
            <v>Pronájem a leasing ostatních strojů, zařízení a výrobků j. n.</v>
          </cell>
        </row>
        <row r="780">
          <cell r="E780" t="str">
            <v>Činnosti cestovních agentur</v>
          </cell>
        </row>
        <row r="781">
          <cell r="E781" t="str">
            <v>Činnosti cestovních kanceláří</v>
          </cell>
        </row>
        <row r="782">
          <cell r="E782" t="str">
            <v>Všeobecný úklid budov</v>
          </cell>
        </row>
        <row r="783">
          <cell r="E783" t="str">
            <v>Specializované čištění a úklid budov a průmyslových zařízení</v>
          </cell>
        </row>
        <row r="784">
          <cell r="E784" t="str">
            <v>Ostatní úklidové činnosti</v>
          </cell>
        </row>
        <row r="785">
          <cell r="E785" t="str">
            <v>Univerzální administrativní činnosti</v>
          </cell>
        </row>
        <row r="786">
          <cell r="E786" t="str">
            <v>Kopírování,příprava dokumentů a ost.specializ.kancel.podpůrné činnosti</v>
          </cell>
        </row>
        <row r="787">
          <cell r="E787" t="str">
            <v>Inkasní činnosti, ověřování solventnosti zákazníka</v>
          </cell>
        </row>
        <row r="788">
          <cell r="E788" t="str">
            <v>Balicí činnosti</v>
          </cell>
        </row>
        <row r="789">
          <cell r="E789" t="str">
            <v>Ostatní podpůrné činnosti pro podnikání j. n.</v>
          </cell>
        </row>
        <row r="790">
          <cell r="E790" t="str">
            <v>Všeobecné činnosti veřejné správy</v>
          </cell>
        </row>
        <row r="791">
          <cell r="E791" t="str">
            <v>Regul.čin.souvis.s poskyt.zdr.péče,vzděl.,kulturou a soc.péčí,kromě soc.z.</v>
          </cell>
        </row>
        <row r="792">
          <cell r="E792" t="str">
            <v>Regulace a podpora podnikatelského prostředí</v>
          </cell>
        </row>
        <row r="793">
          <cell r="E793" t="str">
            <v>Činnosti v oblasti zahraničních věcí</v>
          </cell>
        </row>
        <row r="794">
          <cell r="E794" t="str">
            <v>Činnosti v oblasti obrany</v>
          </cell>
        </row>
        <row r="795">
          <cell r="E795" t="str">
            <v>Činnosti v oblasti spravedlnosti a soudnictví</v>
          </cell>
        </row>
        <row r="796">
          <cell r="E796" t="str">
            <v>Činnosti v oblasti veřejného pořádku a bezpečnosti</v>
          </cell>
        </row>
        <row r="797">
          <cell r="E797" t="str">
            <v>Činnosti v oblasti protipožární ochrany</v>
          </cell>
        </row>
        <row r="798">
          <cell r="E798" t="str">
            <v>Sekundární všeobecné vzdělávání</v>
          </cell>
        </row>
        <row r="799">
          <cell r="E799" t="str">
            <v>Sekundární odborné vzdělávání</v>
          </cell>
        </row>
        <row r="800">
          <cell r="E800" t="str">
            <v>Postsekundární nikoli terciární vzdělávání</v>
          </cell>
        </row>
        <row r="801">
          <cell r="E801" t="str">
            <v>Terciární vzdělávání</v>
          </cell>
        </row>
        <row r="802">
          <cell r="E802" t="str">
            <v>Sportovní a rekreační vzdělávání</v>
          </cell>
        </row>
        <row r="803">
          <cell r="E803" t="str">
            <v>Umělecké vzdělávání</v>
          </cell>
        </row>
        <row r="804">
          <cell r="E804" t="str">
            <v>Činnosti autoškol a jiných škol řízení</v>
          </cell>
        </row>
        <row r="805">
          <cell r="E805" t="str">
            <v>Ostatní vzdělávání j. n.</v>
          </cell>
        </row>
        <row r="806">
          <cell r="E806" t="str">
            <v>Všeobecná ambulantní zdravotní péče</v>
          </cell>
        </row>
        <row r="807">
          <cell r="E807" t="str">
            <v>Specializovaná ambulantní zdravotní péče</v>
          </cell>
        </row>
        <row r="808">
          <cell r="E808" t="str">
            <v>Zubní péče</v>
          </cell>
        </row>
        <row r="809">
          <cell r="E809" t="str">
            <v>Sociální služby poskytované dětem</v>
          </cell>
        </row>
        <row r="810">
          <cell r="E810" t="str">
            <v>Ostatní ambulantní nebo terénní sociální služby j. n.</v>
          </cell>
        </row>
        <row r="811">
          <cell r="E811" t="str">
            <v>Scénická umění</v>
          </cell>
        </row>
        <row r="812">
          <cell r="E812" t="str">
            <v>Podpůrné činnosti pro scénická umění</v>
          </cell>
        </row>
        <row r="813">
          <cell r="E813" t="str">
            <v>Umělecká tvorba</v>
          </cell>
        </row>
        <row r="814">
          <cell r="E814" t="str">
            <v>Provozování kulturních zařízení</v>
          </cell>
        </row>
        <row r="815">
          <cell r="E815" t="str">
            <v>Činnosti knihoven a archivů</v>
          </cell>
        </row>
        <row r="816">
          <cell r="E816" t="str">
            <v>Činnosti muzeí</v>
          </cell>
        </row>
        <row r="817">
          <cell r="E817" t="str">
            <v>Provozování kultur.památek,histor.staveb a obdobných turist.zajímavostí</v>
          </cell>
        </row>
        <row r="818">
          <cell r="E818" t="str">
            <v>Činnosti botanických a zoologických zahrad,přír.rezervací a národ.parků</v>
          </cell>
        </row>
        <row r="819">
          <cell r="E819" t="str">
            <v>Provozování sportovních zařízení</v>
          </cell>
        </row>
        <row r="820">
          <cell r="E820" t="str">
            <v>Činnosti sportovních klubů</v>
          </cell>
        </row>
        <row r="821">
          <cell r="E821" t="str">
            <v>Činnosti fitcenter</v>
          </cell>
        </row>
        <row r="822">
          <cell r="E822" t="str">
            <v>Ostatní sportovní činnosti</v>
          </cell>
        </row>
        <row r="823">
          <cell r="E823" t="str">
            <v>Činnosti lunaparků a zábavních parků</v>
          </cell>
        </row>
        <row r="824">
          <cell r="E824" t="str">
            <v>Ostatní zábavní a rekreační činnosti j. n.</v>
          </cell>
        </row>
        <row r="825">
          <cell r="E825" t="str">
            <v>Činnosti podnikatelských a zaměstnavatelských organizací</v>
          </cell>
        </row>
        <row r="826">
          <cell r="E826" t="str">
            <v>Činnosti profesních organizací</v>
          </cell>
        </row>
        <row r="827">
          <cell r="E827" t="str">
            <v>Činnosti náboženských organizací</v>
          </cell>
        </row>
        <row r="828">
          <cell r="E828" t="str">
            <v>Činnosti politických stran a organizací</v>
          </cell>
        </row>
        <row r="829">
          <cell r="E829" t="str">
            <v>Činnosti ost.org.sdružujících osoby za účelem prosazování spol.zájmů j.n.</v>
          </cell>
        </row>
        <row r="830">
          <cell r="E830" t="str">
            <v>Opravy počítačů a periferních zařízení</v>
          </cell>
        </row>
        <row r="831">
          <cell r="E831" t="str">
            <v>Opravy komunikačních zařízení</v>
          </cell>
        </row>
        <row r="832">
          <cell r="E832" t="str">
            <v>Opravy spotřební elektroniky</v>
          </cell>
        </row>
        <row r="833">
          <cell r="E833" t="str">
            <v>Opravy přístrojů a zařízení převážně pro domácnost, dům a zahradu</v>
          </cell>
        </row>
        <row r="834">
          <cell r="E834" t="str">
            <v>Opravy obuvi a kožených výrobků</v>
          </cell>
        </row>
        <row r="835">
          <cell r="E835" t="str">
            <v>Opravy nábytku a bytového zařízení</v>
          </cell>
        </row>
        <row r="836">
          <cell r="E836" t="str">
            <v>Opravy hodin, hodinek a klenotnických výrobků</v>
          </cell>
        </row>
        <row r="837">
          <cell r="E837" t="str">
            <v>Opravy ostatních výrobků pro osobní potřebu a převážně pro domácnost</v>
          </cell>
        </row>
        <row r="838">
          <cell r="E838" t="str">
            <v>Praní a chemické čištění textilních a kožešinových výrobků</v>
          </cell>
        </row>
        <row r="839">
          <cell r="E839" t="str">
            <v>Kadeřnické, kosmetické a podobné činnosti</v>
          </cell>
        </row>
        <row r="840">
          <cell r="E840" t="str">
            <v>Pohřební a související činnosti</v>
          </cell>
        </row>
        <row r="841">
          <cell r="E841" t="str">
            <v>Činnosti pro osobní a fyzickou pohodu</v>
          </cell>
        </row>
        <row r="842">
          <cell r="E842" t="str">
            <v>Poskytování ostatních osobních služeb j. n.</v>
          </cell>
        </row>
        <row r="843">
          <cell r="E843" t="str">
            <v>Činnosti domácností produk.blíže neurčené výrobky pro vlastní potřebu</v>
          </cell>
        </row>
        <row r="844">
          <cell r="E844" t="str">
            <v>Výroba obuvi s usňovým svrškem</v>
          </cell>
        </row>
        <row r="845">
          <cell r="E845" t="str">
            <v>Výroba obuvi z ostatních materiálů</v>
          </cell>
        </row>
        <row r="846">
          <cell r="E846" t="str">
            <v>Výroba chemických buničin</v>
          </cell>
        </row>
        <row r="847">
          <cell r="E847" t="str">
            <v>Výroba mechanických vláknin</v>
          </cell>
        </row>
        <row r="848">
          <cell r="E848" t="str">
            <v>Výroba ostatních papírenských vláknin</v>
          </cell>
        </row>
        <row r="849">
          <cell r="E849" t="str">
            <v>Výroba bioet.(biolihu)pro pohon motorů a pro výr.směsí a komp.paliv</v>
          </cell>
        </row>
        <row r="850">
          <cell r="E850" t="str">
            <v>Výroba ostatních základních organických chemických látek</v>
          </cell>
        </row>
        <row r="851">
          <cell r="E851" t="str">
            <v>Výr.metylesterů a etylesterů mast.kys.pro pohon motorů a pro výr.sm.p.</v>
          </cell>
        </row>
        <row r="852">
          <cell r="E852" t="str">
            <v>Výroba jiných chemických výrobků j. n.</v>
          </cell>
        </row>
        <row r="853">
          <cell r="E853" t="str">
            <v>Výroba surového železa, oceli a feroslitin</v>
          </cell>
        </row>
        <row r="854">
          <cell r="E854" t="str">
            <v>Výroba plochých výrobků (kromě pásky za studena)</v>
          </cell>
        </row>
        <row r="855">
          <cell r="E855" t="str">
            <v>Tváření výrobků za tepla</v>
          </cell>
        </row>
        <row r="856">
          <cell r="E856" t="str">
            <v>Výroba odlitků z litiny s lupínkovým grafitem</v>
          </cell>
        </row>
        <row r="857">
          <cell r="E857" t="str">
            <v>Výroba odlitků z litiny s kuličkovým grafitem</v>
          </cell>
        </row>
        <row r="858">
          <cell r="E858" t="str">
            <v>Výroba ostatních odlitků z litiny</v>
          </cell>
        </row>
        <row r="859">
          <cell r="E859" t="str">
            <v>Výroba odlitků z uhlíkatých ocelí</v>
          </cell>
        </row>
        <row r="860">
          <cell r="E860" t="str">
            <v>Výroba odlitků z legovaných ocelí</v>
          </cell>
        </row>
        <row r="861">
          <cell r="E861" t="str">
            <v>Opravy a údržba kolejových vozidel</v>
          </cell>
        </row>
        <row r="862">
          <cell r="E862" t="str">
            <v>Opravy a údržba ostat.dopr.prostředků a zařízení j.n.kromě kolej.vozidel</v>
          </cell>
        </row>
        <row r="863">
          <cell r="E863" t="str">
            <v>Výroba a rozvod tepla a klimatizovaného vzduchu,výroba ledu</v>
          </cell>
        </row>
        <row r="864">
          <cell r="E864" t="str">
            <v>Výroba tepla</v>
          </cell>
        </row>
        <row r="865">
          <cell r="E865" t="str">
            <v>Rozvod tepla</v>
          </cell>
        </row>
        <row r="866">
          <cell r="E866" t="str">
            <v>Výroba klimatizovaného vzduchu</v>
          </cell>
        </row>
        <row r="867">
          <cell r="E867" t="str">
            <v>Rozvod klimatizovaného vzduchu</v>
          </cell>
        </row>
        <row r="868">
          <cell r="E868" t="str">
            <v>Výroba chladicí vody</v>
          </cell>
        </row>
        <row r="869">
          <cell r="E869" t="str">
            <v>Rozvod chladicí vody</v>
          </cell>
        </row>
        <row r="870">
          <cell r="E870" t="str">
            <v>Výroba ledu</v>
          </cell>
        </row>
        <row r="871">
          <cell r="E871" t="str">
            <v>Výstavba nebytových budov</v>
          </cell>
        </row>
        <row r="872">
          <cell r="E872" t="str">
            <v>Výstavba inženýrských sítí pro kapaliny</v>
          </cell>
        </row>
        <row r="873">
          <cell r="E873" t="str">
            <v>Výstavba inženýrských sítí pro plyny</v>
          </cell>
        </row>
        <row r="874">
          <cell r="E874" t="str">
            <v>Sklenářské práce</v>
          </cell>
        </row>
        <row r="875">
          <cell r="E875" t="str">
            <v>Malířské a natěračské práce</v>
          </cell>
        </row>
        <row r="876">
          <cell r="E876" t="str">
            <v>Montáž a demontáž lešení a bednění</v>
          </cell>
        </row>
        <row r="877">
          <cell r="E877" t="str">
            <v>Jiné specializované stavební činnosti j. n.</v>
          </cell>
        </row>
        <row r="878">
          <cell r="E878" t="str">
            <v>Zprostředkování velkoobchodu a velkoobchod v zastoupení s papír.výrobky</v>
          </cell>
        </row>
        <row r="879">
          <cell r="E879" t="str">
            <v>Zprostř.specializ.velkoobchodu a velkoobchod v zast.s ost.výrobky j.n.</v>
          </cell>
        </row>
        <row r="880">
          <cell r="E880" t="str">
            <v>Velkoobchod s oděvy</v>
          </cell>
        </row>
        <row r="881">
          <cell r="E881" t="str">
            <v>Velkoobchod s obuví</v>
          </cell>
        </row>
        <row r="882">
          <cell r="E882" t="str">
            <v>Velkoobchod s porcelánovými, keramickými a skleněnými výrobky</v>
          </cell>
        </row>
        <row r="883">
          <cell r="E883" t="str">
            <v>Velkoobchod s pracími a čisticími prostředky</v>
          </cell>
        </row>
        <row r="884">
          <cell r="E884" t="str">
            <v>Velkoobchod s pevnými palivy a příbuznými výrobky</v>
          </cell>
        </row>
        <row r="885">
          <cell r="E885" t="str">
            <v>Velkoobchod s kapalnými palivy a příbuznými výrobky</v>
          </cell>
        </row>
        <row r="886">
          <cell r="E886" t="str">
            <v>Velkoobchod s plynnými palivy a příbuznými výrobky</v>
          </cell>
        </row>
        <row r="887">
          <cell r="E887" t="str">
            <v>Velkoobchod s papírenskými meziprodukty</v>
          </cell>
        </row>
        <row r="888">
          <cell r="E888" t="str">
            <v>Velkoobchod s ostatními meziprodukty j. n.</v>
          </cell>
        </row>
        <row r="889">
          <cell r="E889" t="str">
            <v>Maloobchod s fotografickým a optickým zařízením a potřebami</v>
          </cell>
        </row>
        <row r="890">
          <cell r="E890" t="str">
            <v>Maloobchod s pevnými palivy</v>
          </cell>
        </row>
        <row r="891">
          <cell r="E891" t="str">
            <v>Maloobchod s kapalnými palivy (kromě pohonných hmot)</v>
          </cell>
        </row>
        <row r="892">
          <cell r="E892" t="str">
            <v>Maloobchod s plynnými palivy (kromě pohonných hmot)</v>
          </cell>
        </row>
        <row r="893">
          <cell r="E893" t="str">
            <v>Ostatní maloobchod s novým zbožím ve specializovaných prodejnách j. n.</v>
          </cell>
        </row>
        <row r="894">
          <cell r="E894" t="str">
            <v>Maloobchod prostřednictvím internetu</v>
          </cell>
        </row>
        <row r="895">
          <cell r="E895" t="str">
            <v>Maloobchod prostřednictvím zásilkové služby(jiný než prostř.internetu)</v>
          </cell>
        </row>
        <row r="896">
          <cell r="E896" t="str">
            <v>Meziměstská pravidelná pozemní osobní doprava</v>
          </cell>
        </row>
        <row r="897">
          <cell r="E897" t="str">
            <v>Osobní doprava lanovkou nebo vlekem</v>
          </cell>
        </row>
        <row r="898">
          <cell r="E898" t="str">
            <v>Nepravidelná pozemní osobní doprava</v>
          </cell>
        </row>
        <row r="899">
          <cell r="E899" t="str">
            <v>Jiná pozemní osobní doprava j. n.</v>
          </cell>
        </row>
        <row r="900">
          <cell r="E900" t="str">
            <v>Potrubní doprava ropovodem</v>
          </cell>
        </row>
        <row r="901">
          <cell r="E901" t="str">
            <v>Potrubní doprava plynovodem</v>
          </cell>
        </row>
        <row r="902">
          <cell r="E902" t="str">
            <v>Potrubní doprava ostatní</v>
          </cell>
        </row>
        <row r="903">
          <cell r="E903" t="str">
            <v>Vnitrostátní pravidelná letecká osobní doprava</v>
          </cell>
        </row>
        <row r="904">
          <cell r="E904" t="str">
            <v>Vnitrostátní nepravidelná letecká osobní doprava</v>
          </cell>
        </row>
        <row r="905">
          <cell r="E905" t="str">
            <v>Mezinárodní pravidelná letecká osobní doprava</v>
          </cell>
        </row>
        <row r="906">
          <cell r="E906" t="str">
            <v>Mezinárodní nepravidelná letecká osobní doprava</v>
          </cell>
        </row>
        <row r="907">
          <cell r="E907" t="str">
            <v>Ostatní letecká osobní doprava</v>
          </cell>
        </row>
        <row r="908">
          <cell r="E908" t="str">
            <v>Hotely</v>
          </cell>
        </row>
        <row r="909">
          <cell r="E909" t="str">
            <v>Motely, botely</v>
          </cell>
        </row>
        <row r="910">
          <cell r="E910" t="str">
            <v>Ostatní podobná ubytovací zařízení</v>
          </cell>
        </row>
        <row r="911">
          <cell r="E911" t="str">
            <v>Ubytování v zařízených pronájmech</v>
          </cell>
        </row>
        <row r="912">
          <cell r="E912" t="str">
            <v>Ubytování ve vysokoškolských kolejích, domovech mládeže</v>
          </cell>
        </row>
        <row r="913">
          <cell r="E913" t="str">
            <v>Ostatní ubytování j. n.</v>
          </cell>
        </row>
        <row r="914">
          <cell r="E914" t="str">
            <v>Stravování v závodních kuchyních</v>
          </cell>
        </row>
        <row r="915">
          <cell r="E915" t="str">
            <v>Stravování ve školních zařízeních, menzách</v>
          </cell>
        </row>
        <row r="916">
          <cell r="E916" t="str">
            <v>Poskytování jiných stravovacích služeb j. n.</v>
          </cell>
        </row>
        <row r="917">
          <cell r="E917" t="str">
            <v>Poskytování hlasových služeb přes pevnou telekomunikační síť</v>
          </cell>
        </row>
        <row r="918">
          <cell r="E918" t="str">
            <v>Pronájem pevné telekomunikační sítě</v>
          </cell>
        </row>
        <row r="919">
          <cell r="E919" t="str">
            <v>Přenos dat přes pevnou telekomunikační síť</v>
          </cell>
        </row>
        <row r="920">
          <cell r="E920" t="str">
            <v>Poskytování přístupu k internetu přes pevnou telekomunikační síť</v>
          </cell>
        </row>
        <row r="921">
          <cell r="E921" t="str">
            <v>Ostatní činnosti související s pevnou telekomunikační sítí</v>
          </cell>
        </row>
        <row r="922">
          <cell r="E922" t="str">
            <v>Poskytování hlasových služeb přes bezdrátovou telekomunikační síť</v>
          </cell>
        </row>
        <row r="923">
          <cell r="E923" t="str">
            <v>Pronájem bezdrátové telekomunikační sítě</v>
          </cell>
        </row>
        <row r="924">
          <cell r="E924" t="str">
            <v>Přenos dat přes bezdrátovou telekomunikační síť</v>
          </cell>
        </row>
        <row r="925">
          <cell r="E925" t="str">
            <v>Poskytování přístupu k internetu přes bezdrátovou telekomunikační síť</v>
          </cell>
        </row>
        <row r="926">
          <cell r="E926" t="str">
            <v>Ostatní činnosti související s bezdrátovou telekomunikační sítí</v>
          </cell>
        </row>
        <row r="927">
          <cell r="E927" t="str">
            <v>Poskytování úvěrů společnostmi, které nepřijímají vklady</v>
          </cell>
        </row>
        <row r="928">
          <cell r="E928" t="str">
            <v>Poskytování obchodních úvěrů</v>
          </cell>
        </row>
        <row r="929">
          <cell r="E929" t="str">
            <v>Činnosti zastaváren</v>
          </cell>
        </row>
        <row r="930">
          <cell r="E930" t="str">
            <v>Ostatní poskytování úvěrů j. n.</v>
          </cell>
        </row>
        <row r="931">
          <cell r="E931" t="str">
            <v>Faktoringové činnosti</v>
          </cell>
        </row>
        <row r="932">
          <cell r="E932" t="str">
            <v>Obchodování s cennými papíry na vlastní účet</v>
          </cell>
        </row>
        <row r="933">
          <cell r="E933" t="str">
            <v>Jiné finanční zprostředkování j. n.</v>
          </cell>
        </row>
        <row r="934">
          <cell r="E934" t="str">
            <v>Pronájem vlastních nebo pronajatých nemovitostí s bytovými prostory</v>
          </cell>
        </row>
        <row r="935">
          <cell r="E935" t="str">
            <v>Pronájem vlastních nebo pronajatých nemovitostí s nebytovými prostory</v>
          </cell>
        </row>
        <row r="936">
          <cell r="E936" t="str">
            <v>Správa vlastních nebo pronajatých nemovitostí s bytovými prostory</v>
          </cell>
        </row>
        <row r="937">
          <cell r="E937" t="str">
            <v>Správa vlastních nebo pronajatých nemovitostí s nebytovými prostory</v>
          </cell>
        </row>
        <row r="938">
          <cell r="E938" t="str">
            <v>Geologický průzkum</v>
          </cell>
        </row>
        <row r="939">
          <cell r="E939" t="str">
            <v>Zeměměřické a kartografické činnosti</v>
          </cell>
        </row>
        <row r="940">
          <cell r="E940" t="str">
            <v>Hydrometeorologické a meteorologické činnosti</v>
          </cell>
        </row>
        <row r="941">
          <cell r="E941" t="str">
            <v>Ostatní inženýrské činnosti a související technické poradenství j. n.</v>
          </cell>
        </row>
        <row r="942">
          <cell r="E942" t="str">
            <v>Zkoušky a analýzy vyhrazených technických zařízení</v>
          </cell>
        </row>
        <row r="943">
          <cell r="E943" t="str">
            <v>Ostatní technické zkouky a analýzy</v>
          </cell>
        </row>
        <row r="944">
          <cell r="E944" t="str">
            <v>Ostatní výzkum a vývoj v oblasti přírodních a technických věd</v>
          </cell>
        </row>
        <row r="945">
          <cell r="E945" t="str">
            <v>Výzkum a vývoj v oblasti lékařských věd</v>
          </cell>
        </row>
        <row r="946">
          <cell r="E946" t="str">
            <v>Výzkum a vývoj v oblasti technických věd</v>
          </cell>
        </row>
        <row r="947">
          <cell r="E947" t="str">
            <v>Výzkum a vývoj v oblasti jiných přírodních věd</v>
          </cell>
        </row>
        <row r="948">
          <cell r="E948" t="str">
            <v>Ostatní profesní,vědecké a technické činnosti j.n.</v>
          </cell>
        </row>
        <row r="949">
          <cell r="E949" t="str">
            <v>Poradenství v oblasti bezpečnosti a ochrany zdraví při práci</v>
          </cell>
        </row>
        <row r="950">
          <cell r="E950" t="str">
            <v>Poradenství v oblasti požární ochrany</v>
          </cell>
        </row>
        <row r="951">
          <cell r="E951" t="str">
            <v>Jiné profesní, vědecké a technické činnosti j. n.</v>
          </cell>
        </row>
        <row r="952">
          <cell r="E952" t="str">
            <v>Průvodcovské činnosti</v>
          </cell>
        </row>
        <row r="953">
          <cell r="E953" t="str">
            <v>Ostatní rezervační a související činnosti j. n.</v>
          </cell>
        </row>
        <row r="954">
          <cell r="E954" t="str">
            <v>Pomoc cizím zemím při katastrof.nebo v nouz.sit.přímo nebo prostř.mez.org.</v>
          </cell>
        </row>
        <row r="955">
          <cell r="E955" t="str">
            <v>Rozvíjení vzájemného přátelství a porozumění mezi národy</v>
          </cell>
        </row>
        <row r="956">
          <cell r="E956" t="str">
            <v>Ostatní činnosti v oblasti zahraničních věcí</v>
          </cell>
        </row>
        <row r="957">
          <cell r="E957" t="str">
            <v>Základní vzdělávání na druhém stupni základních škol</v>
          </cell>
        </row>
        <row r="958">
          <cell r="E958" t="str">
            <v>Střední všeobecné vzdělávání</v>
          </cell>
        </row>
        <row r="959">
          <cell r="E959" t="str">
            <v>Střední odborné vzdělávání na učilištích</v>
          </cell>
        </row>
        <row r="960">
          <cell r="E960" t="str">
            <v>Střední odborné vzdělávání na středních odborných školách</v>
          </cell>
        </row>
        <row r="961">
          <cell r="E961" t="str">
            <v>Činnosti autoškol</v>
          </cell>
        </row>
        <row r="962">
          <cell r="E962" t="str">
            <v>Činnosti leteckých škol</v>
          </cell>
        </row>
        <row r="963">
          <cell r="E963" t="str">
            <v>Činnosti ostatních škol řízení</v>
          </cell>
        </row>
        <row r="964">
          <cell r="E964" t="str">
            <v>Vzdělávání v jazykových školách</v>
          </cell>
        </row>
        <row r="965">
          <cell r="E965" t="str">
            <v>Environmentální vzdělávání</v>
          </cell>
        </row>
        <row r="966">
          <cell r="E966" t="str">
            <v>Inovační vzdělávání</v>
          </cell>
        </row>
        <row r="967">
          <cell r="E967" t="str">
            <v>Jiné vzdělávání j. n.</v>
          </cell>
        </row>
        <row r="968">
          <cell r="E968" t="str">
            <v>Činnosti související s ochranou veřejného zdraví</v>
          </cell>
        </row>
        <row r="969">
          <cell r="E969" t="str">
            <v>Ostatní činnosti související se zdravotní péčí j. n.</v>
          </cell>
        </row>
        <row r="970">
          <cell r="E970" t="str">
            <v>Sociální péče v zařízeních pro osoby s chronickým duševním onemocněním</v>
          </cell>
        </row>
        <row r="971">
          <cell r="E971" t="str">
            <v>Sociální péče v zařízeních pro osoby závislé na návykových látkách</v>
          </cell>
        </row>
        <row r="972">
          <cell r="E972" t="str">
            <v>Sociální péče v domovech pro seniory</v>
          </cell>
        </row>
        <row r="973">
          <cell r="E973" t="str">
            <v>Sociální péče v domovech pro osoby se zdravotním postižením</v>
          </cell>
        </row>
        <row r="974">
          <cell r="E974" t="str">
            <v>Mimoústavní sociální péče o seniory a zdravotně postižené osoby</v>
          </cell>
        </row>
        <row r="975">
          <cell r="E975" t="str">
            <v>Ambulantní nebo terénní sociální služby pro seniory</v>
          </cell>
        </row>
        <row r="976">
          <cell r="E976" t="str">
            <v>Ambulantní nebo terénní sociální služby pro osoby se zdrav.postižením</v>
          </cell>
        </row>
        <row r="977">
          <cell r="E977" t="str">
            <v>Sociální služby pro uprchlíky, oběti katastrof</v>
          </cell>
        </row>
        <row r="978">
          <cell r="E978" t="str">
            <v>Sociální prevence</v>
          </cell>
        </row>
        <row r="979">
          <cell r="E979" t="str">
            <v>Sociální rehabilitace</v>
          </cell>
        </row>
        <row r="980">
          <cell r="E980" t="str">
            <v>Jiné ambulantní nebo terénní sociální služby j. n.</v>
          </cell>
        </row>
        <row r="981">
          <cell r="E981" t="str">
            <v>Činnosti botanických a zoologických zahrad,přírod.rezervací a národ.parků</v>
          </cell>
        </row>
        <row r="982">
          <cell r="E982" t="str">
            <v>Činnosti botanických a zoologických zahrad</v>
          </cell>
        </row>
        <row r="983">
          <cell r="E983" t="str">
            <v>Činnosti přírodních rezervací a národních parků</v>
          </cell>
        </row>
        <row r="984">
          <cell r="E984" t="str">
            <v>Činnosti organizací dětí a mládeže</v>
          </cell>
        </row>
        <row r="985">
          <cell r="E985" t="str">
            <v>Činnosti organizací na podporu kulturní činnosti</v>
          </cell>
        </row>
        <row r="986">
          <cell r="E986" t="str">
            <v>Činnosti organizací na podporu rekreační a zájmové činnosti</v>
          </cell>
        </row>
        <row r="987">
          <cell r="E987" t="str">
            <v>Činnosti spotřebitelských organizací</v>
          </cell>
        </row>
        <row r="988">
          <cell r="E988" t="str">
            <v>Činnosti environmentálních a ekologických hnutí</v>
          </cell>
        </row>
        <row r="989">
          <cell r="E989" t="str">
            <v>Čin.org.na ochranu a zlepšení postavení etnických,menšin.a jiných spec.sk.</v>
          </cell>
        </row>
        <row r="990">
          <cell r="E990" t="str">
            <v>Činnosti občanských iniciativ, protestních hnutí</v>
          </cell>
        </row>
        <row r="991">
          <cell r="E991" t="str">
            <v>Činnosti ostatních organizací j. n.</v>
          </cell>
        </row>
        <row r="992">
          <cell r="E992" t="str">
            <v/>
          </cell>
        </row>
        <row r="993">
          <cell r="E993" t="str">
            <v/>
          </cell>
        </row>
        <row r="994">
          <cell r="E994" t="str">
            <v/>
          </cell>
        </row>
        <row r="995">
          <cell r="E995" t="str">
            <v/>
          </cell>
        </row>
        <row r="996">
          <cell r="E996" t="str">
            <v/>
          </cell>
        </row>
        <row r="997">
          <cell r="E997" t="str">
            <v/>
          </cell>
        </row>
        <row r="998">
          <cell r="E998" t="str">
            <v/>
          </cell>
        </row>
        <row r="999">
          <cell r="E999" t="str">
            <v/>
          </cell>
        </row>
        <row r="1000">
          <cell r="E1000" t="str">
            <v/>
          </cell>
        </row>
        <row r="1001">
          <cell r="E1001" t="str">
            <v/>
          </cell>
        </row>
        <row r="1002">
          <cell r="E1002" t="str">
            <v/>
          </cell>
        </row>
        <row r="1003">
          <cell r="E1003" t="str">
            <v/>
          </cell>
        </row>
        <row r="1004">
          <cell r="E1004" t="str">
            <v/>
          </cell>
        </row>
        <row r="1005">
          <cell r="E1005" t="str">
            <v/>
          </cell>
        </row>
        <row r="1006">
          <cell r="E1006" t="str">
            <v/>
          </cell>
        </row>
        <row r="1007">
          <cell r="E1007" t="str">
            <v/>
          </cell>
        </row>
        <row r="1008">
          <cell r="E1008" t="str">
            <v/>
          </cell>
        </row>
        <row r="1009">
          <cell r="E1009" t="str">
            <v/>
          </cell>
        </row>
        <row r="1010">
          <cell r="E1010" t="str">
            <v/>
          </cell>
        </row>
        <row r="1011">
          <cell r="E1011" t="str">
            <v/>
          </cell>
        </row>
        <row r="1012">
          <cell r="E1012" t="str">
            <v/>
          </cell>
        </row>
        <row r="1013">
          <cell r="E1013" t="str">
            <v/>
          </cell>
        </row>
        <row r="1014">
          <cell r="E1014" t="str">
            <v/>
          </cell>
        </row>
        <row r="1015">
          <cell r="E1015" t="str">
            <v/>
          </cell>
        </row>
        <row r="1016">
          <cell r="E1016" t="str">
            <v/>
          </cell>
        </row>
        <row r="1017">
          <cell r="E1017" t="str">
            <v/>
          </cell>
        </row>
        <row r="1018">
          <cell r="E1018" t="str">
            <v/>
          </cell>
        </row>
        <row r="1019">
          <cell r="E1019" t="str">
            <v/>
          </cell>
        </row>
        <row r="1020">
          <cell r="E1020" t="str">
            <v/>
          </cell>
        </row>
        <row r="1021">
          <cell r="E1021" t="str">
            <v/>
          </cell>
        </row>
        <row r="1022">
          <cell r="E1022" t="str">
            <v/>
          </cell>
        </row>
        <row r="1023">
          <cell r="E1023" t="str">
            <v/>
          </cell>
        </row>
        <row r="1024">
          <cell r="E1024" t="str">
            <v/>
          </cell>
        </row>
        <row r="1025">
          <cell r="E1025" t="str">
            <v/>
          </cell>
        </row>
        <row r="1026">
          <cell r="E1026" t="str">
            <v/>
          </cell>
        </row>
        <row r="1027">
          <cell r="E1027" t="str">
            <v/>
          </cell>
        </row>
        <row r="1028">
          <cell r="E1028" t="str">
            <v/>
          </cell>
        </row>
        <row r="1029">
          <cell r="E1029" t="str">
            <v/>
          </cell>
        </row>
        <row r="1030">
          <cell r="E1030" t="str">
            <v/>
          </cell>
        </row>
        <row r="1031">
          <cell r="E1031" t="str">
            <v/>
          </cell>
        </row>
        <row r="1032">
          <cell r="E1032" t="str">
            <v/>
          </cell>
        </row>
        <row r="1033">
          <cell r="E1033" t="str">
            <v/>
          </cell>
        </row>
        <row r="1034">
          <cell r="E1034" t="str">
            <v/>
          </cell>
        </row>
        <row r="1035">
          <cell r="E1035" t="str">
            <v/>
          </cell>
        </row>
        <row r="1036">
          <cell r="E1036" t="str">
            <v/>
          </cell>
        </row>
        <row r="1037">
          <cell r="E1037" t="str">
            <v/>
          </cell>
        </row>
        <row r="1038">
          <cell r="E1038" t="str">
            <v/>
          </cell>
        </row>
        <row r="1039">
          <cell r="E1039" t="str">
            <v/>
          </cell>
        </row>
        <row r="1040">
          <cell r="E1040" t="str">
            <v/>
          </cell>
        </row>
        <row r="1041">
          <cell r="E1041" t="str">
            <v/>
          </cell>
        </row>
        <row r="1042">
          <cell r="E1042" t="str">
            <v/>
          </cell>
        </row>
        <row r="1043">
          <cell r="E1043" t="str">
            <v/>
          </cell>
        </row>
        <row r="1044">
          <cell r="E1044" t="str">
            <v/>
          </cell>
        </row>
        <row r="1045">
          <cell r="E1045" t="str">
            <v/>
          </cell>
        </row>
        <row r="1046">
          <cell r="E1046" t="str">
            <v/>
          </cell>
        </row>
        <row r="1047">
          <cell r="E1047" t="str">
            <v/>
          </cell>
        </row>
        <row r="1048">
          <cell r="E1048" t="str">
            <v/>
          </cell>
        </row>
        <row r="1049">
          <cell r="E1049" t="str">
            <v/>
          </cell>
        </row>
        <row r="1050">
          <cell r="E1050" t="str">
            <v/>
          </cell>
        </row>
        <row r="1051">
          <cell r="E1051" t="str">
            <v/>
          </cell>
        </row>
        <row r="1052">
          <cell r="E1052" t="str">
            <v/>
          </cell>
        </row>
        <row r="1053">
          <cell r="E1053" t="str">
            <v/>
          </cell>
        </row>
        <row r="1054">
          <cell r="E1054" t="str">
            <v/>
          </cell>
        </row>
        <row r="1055">
          <cell r="E1055" t="str">
            <v/>
          </cell>
        </row>
        <row r="1056">
          <cell r="E1056" t="str">
            <v/>
          </cell>
        </row>
        <row r="1057">
          <cell r="E1057" t="str">
            <v/>
          </cell>
        </row>
        <row r="1058">
          <cell r="E1058" t="str">
            <v/>
          </cell>
        </row>
        <row r="1059">
          <cell r="E1059" t="str">
            <v/>
          </cell>
        </row>
        <row r="1060">
          <cell r="E1060" t="str">
            <v/>
          </cell>
        </row>
        <row r="1061">
          <cell r="E1061" t="str">
            <v/>
          </cell>
        </row>
        <row r="1062">
          <cell r="E1062" t="str">
            <v/>
          </cell>
        </row>
        <row r="1063">
          <cell r="E1063" t="str">
            <v/>
          </cell>
        </row>
        <row r="1064">
          <cell r="E1064" t="str">
            <v/>
          </cell>
        </row>
        <row r="1065">
          <cell r="E1065" t="str">
            <v/>
          </cell>
        </row>
        <row r="1066">
          <cell r="E1066" t="str">
            <v/>
          </cell>
        </row>
        <row r="1067">
          <cell r="E1067" t="str">
            <v/>
          </cell>
        </row>
        <row r="1068">
          <cell r="E1068" t="str">
            <v/>
          </cell>
        </row>
        <row r="1069">
          <cell r="E1069" t="str">
            <v/>
          </cell>
        </row>
        <row r="1070">
          <cell r="E1070" t="str">
            <v/>
          </cell>
        </row>
        <row r="1071">
          <cell r="E1071" t="str">
            <v/>
          </cell>
        </row>
        <row r="1072">
          <cell r="E1072" t="str">
            <v/>
          </cell>
        </row>
        <row r="1073">
          <cell r="E1073" t="str">
            <v/>
          </cell>
        </row>
        <row r="1074">
          <cell r="E1074" t="str">
            <v/>
          </cell>
        </row>
        <row r="1075">
          <cell r="E1075" t="str">
            <v/>
          </cell>
        </row>
        <row r="1076">
          <cell r="E1076" t="str">
            <v/>
          </cell>
        </row>
        <row r="1077">
          <cell r="E1077" t="str">
            <v/>
          </cell>
        </row>
        <row r="1078">
          <cell r="E1078" t="str">
            <v/>
          </cell>
        </row>
        <row r="1079">
          <cell r="E1079" t="str">
            <v/>
          </cell>
        </row>
        <row r="1080">
          <cell r="E1080" t="str">
            <v/>
          </cell>
        </row>
        <row r="1081">
          <cell r="E1081" t="str">
            <v/>
          </cell>
        </row>
        <row r="1082">
          <cell r="E1082" t="str">
            <v/>
          </cell>
        </row>
        <row r="1083">
          <cell r="E1083" t="str">
            <v/>
          </cell>
        </row>
        <row r="1084">
          <cell r="E1084" t="str">
            <v/>
          </cell>
        </row>
        <row r="1085">
          <cell r="E1085" t="str">
            <v/>
          </cell>
        </row>
        <row r="1086">
          <cell r="E1086" t="str">
            <v/>
          </cell>
        </row>
        <row r="1087">
          <cell r="E1087" t="str">
            <v/>
          </cell>
        </row>
        <row r="1088">
          <cell r="E1088" t="str">
            <v/>
          </cell>
        </row>
        <row r="1089">
          <cell r="E1089" t="str">
            <v/>
          </cell>
        </row>
        <row r="1090">
          <cell r="E1090" t="str">
            <v/>
          </cell>
        </row>
        <row r="1091">
          <cell r="E1091" t="str">
            <v/>
          </cell>
        </row>
        <row r="1092">
          <cell r="E1092" t="str">
            <v/>
          </cell>
        </row>
        <row r="1093">
          <cell r="E1093" t="str">
            <v/>
          </cell>
        </row>
        <row r="1094">
          <cell r="E1094" t="str">
            <v/>
          </cell>
        </row>
        <row r="1095">
          <cell r="E1095" t="str">
            <v/>
          </cell>
        </row>
        <row r="1096">
          <cell r="E1096" t="str">
            <v/>
          </cell>
        </row>
        <row r="1097">
          <cell r="E1097" t="str">
            <v/>
          </cell>
        </row>
        <row r="1098">
          <cell r="E1098" t="str">
            <v/>
          </cell>
        </row>
        <row r="1099">
          <cell r="E1099" t="str">
            <v/>
          </cell>
        </row>
        <row r="1100">
          <cell r="E1100" t="str">
            <v/>
          </cell>
        </row>
        <row r="1101">
          <cell r="E1101" t="str">
            <v/>
          </cell>
        </row>
        <row r="1102">
          <cell r="E1102" t="str">
            <v/>
          </cell>
        </row>
        <row r="1103">
          <cell r="E1103" t="str">
            <v/>
          </cell>
        </row>
        <row r="1104">
          <cell r="E1104" t="str">
            <v/>
          </cell>
        </row>
        <row r="1105">
          <cell r="E1105" t="str">
            <v/>
          </cell>
        </row>
        <row r="1106">
          <cell r="E1106" t="str">
            <v/>
          </cell>
        </row>
        <row r="1107">
          <cell r="E1107" t="str">
            <v/>
          </cell>
        </row>
        <row r="1108">
          <cell r="E1108" t="str">
            <v/>
          </cell>
        </row>
        <row r="1109">
          <cell r="E1109" t="str">
            <v/>
          </cell>
        </row>
        <row r="1110">
          <cell r="E1110" t="str">
            <v/>
          </cell>
        </row>
        <row r="1111">
          <cell r="E1111" t="str">
            <v/>
          </cell>
        </row>
        <row r="1112">
          <cell r="E1112" t="str">
            <v/>
          </cell>
        </row>
        <row r="1113">
          <cell r="E1113" t="str">
            <v/>
          </cell>
        </row>
        <row r="1114">
          <cell r="E1114" t="str">
            <v/>
          </cell>
        </row>
        <row r="1115">
          <cell r="E1115" t="str">
            <v/>
          </cell>
        </row>
        <row r="1116">
          <cell r="E1116" t="str">
            <v/>
          </cell>
        </row>
        <row r="1117">
          <cell r="E1117" t="str">
            <v/>
          </cell>
        </row>
        <row r="1118">
          <cell r="E1118" t="str">
            <v/>
          </cell>
        </row>
        <row r="1119">
          <cell r="E1119" t="str">
            <v/>
          </cell>
        </row>
        <row r="1120">
          <cell r="E1120" t="str">
            <v/>
          </cell>
        </row>
        <row r="1121">
          <cell r="E1121" t="str">
            <v/>
          </cell>
        </row>
        <row r="1122">
          <cell r="E1122" t="str">
            <v/>
          </cell>
        </row>
        <row r="1123">
          <cell r="E1123" t="str">
            <v/>
          </cell>
        </row>
        <row r="1124">
          <cell r="E1124" t="str">
            <v/>
          </cell>
        </row>
        <row r="1125">
          <cell r="E1125" t="str">
            <v/>
          </cell>
        </row>
        <row r="1126">
          <cell r="E1126" t="str">
            <v/>
          </cell>
        </row>
        <row r="1127">
          <cell r="E1127" t="str">
            <v/>
          </cell>
        </row>
        <row r="1128">
          <cell r="E1128" t="str">
            <v/>
          </cell>
        </row>
        <row r="1129">
          <cell r="E1129" t="str">
            <v/>
          </cell>
        </row>
        <row r="1130">
          <cell r="E1130" t="str">
            <v/>
          </cell>
        </row>
        <row r="1131">
          <cell r="E1131" t="str">
            <v/>
          </cell>
        </row>
        <row r="1132">
          <cell r="E1132" t="str">
            <v/>
          </cell>
        </row>
        <row r="1133">
          <cell r="E1133" t="str">
            <v/>
          </cell>
        </row>
        <row r="1134">
          <cell r="E1134" t="str">
            <v/>
          </cell>
        </row>
        <row r="1135">
          <cell r="E1135" t="str">
            <v/>
          </cell>
        </row>
        <row r="1136">
          <cell r="E1136" t="str">
            <v/>
          </cell>
        </row>
        <row r="1137">
          <cell r="E1137" t="str">
            <v/>
          </cell>
        </row>
        <row r="1138">
          <cell r="E1138" t="str">
            <v/>
          </cell>
        </row>
        <row r="1139">
          <cell r="E1139" t="str">
            <v/>
          </cell>
        </row>
        <row r="1140">
          <cell r="E1140" t="str">
            <v/>
          </cell>
        </row>
        <row r="1141">
          <cell r="E1141" t="str">
            <v/>
          </cell>
        </row>
        <row r="1142">
          <cell r="E1142" t="str">
            <v/>
          </cell>
        </row>
        <row r="1143">
          <cell r="E1143" t="str">
            <v/>
          </cell>
        </row>
        <row r="1144">
          <cell r="E1144" t="str">
            <v/>
          </cell>
        </row>
        <row r="1145">
          <cell r="E1145" t="str">
            <v/>
          </cell>
        </row>
        <row r="1146">
          <cell r="E1146" t="str">
            <v/>
          </cell>
        </row>
        <row r="1147">
          <cell r="E1147" t="str">
            <v/>
          </cell>
        </row>
        <row r="1148">
          <cell r="E1148" t="str">
            <v/>
          </cell>
        </row>
        <row r="1149">
          <cell r="E1149" t="str">
            <v/>
          </cell>
        </row>
        <row r="1150">
          <cell r="E1150" t="str">
            <v/>
          </cell>
        </row>
        <row r="1151">
          <cell r="E1151" t="str">
            <v/>
          </cell>
        </row>
        <row r="1152">
          <cell r="E1152" t="str">
            <v/>
          </cell>
        </row>
        <row r="1153">
          <cell r="E1153" t="str">
            <v/>
          </cell>
        </row>
        <row r="1154">
          <cell r="E1154" t="str">
            <v/>
          </cell>
        </row>
        <row r="1155">
          <cell r="E1155" t="str">
            <v/>
          </cell>
        </row>
        <row r="1156">
          <cell r="E1156" t="str">
            <v/>
          </cell>
        </row>
        <row r="1157">
          <cell r="E1157" t="str">
            <v/>
          </cell>
        </row>
        <row r="1158">
          <cell r="E1158" t="str">
            <v/>
          </cell>
        </row>
        <row r="1159">
          <cell r="E1159" t="str">
            <v/>
          </cell>
        </row>
        <row r="1160">
          <cell r="E1160" t="str">
            <v/>
          </cell>
        </row>
        <row r="1161">
          <cell r="E1161" t="str">
            <v/>
          </cell>
        </row>
        <row r="1162">
          <cell r="E1162" t="str">
            <v/>
          </cell>
        </row>
        <row r="1163">
          <cell r="E1163" t="str">
            <v/>
          </cell>
        </row>
        <row r="1164">
          <cell r="E1164" t="str">
            <v/>
          </cell>
        </row>
        <row r="1165">
          <cell r="E1165" t="str">
            <v/>
          </cell>
        </row>
        <row r="1166">
          <cell r="E1166" t="str">
            <v/>
          </cell>
        </row>
        <row r="1167">
          <cell r="E1167" t="str">
            <v/>
          </cell>
        </row>
        <row r="1168">
          <cell r="E1168" t="str">
            <v/>
          </cell>
        </row>
        <row r="1169">
          <cell r="E1169" t="str">
            <v/>
          </cell>
        </row>
        <row r="1170">
          <cell r="E1170" t="str">
            <v/>
          </cell>
        </row>
        <row r="1171">
          <cell r="E1171" t="str">
            <v/>
          </cell>
        </row>
        <row r="1172">
          <cell r="E1172" t="str">
            <v/>
          </cell>
        </row>
        <row r="1173">
          <cell r="E1173" t="str">
            <v/>
          </cell>
        </row>
        <row r="1174">
          <cell r="E1174" t="str">
            <v/>
          </cell>
        </row>
        <row r="1175">
          <cell r="E1175" t="str">
            <v/>
          </cell>
        </row>
        <row r="1176">
          <cell r="E1176" t="str">
            <v/>
          </cell>
        </row>
        <row r="1177">
          <cell r="E1177" t="str">
            <v/>
          </cell>
        </row>
        <row r="1178">
          <cell r="E1178" t="str">
            <v/>
          </cell>
        </row>
        <row r="1179">
          <cell r="E1179" t="str">
            <v/>
          </cell>
        </row>
        <row r="1180">
          <cell r="E1180" t="str">
            <v/>
          </cell>
        </row>
        <row r="1181">
          <cell r="E1181" t="str">
            <v/>
          </cell>
        </row>
        <row r="1182">
          <cell r="E1182" t="str">
            <v/>
          </cell>
        </row>
        <row r="1183">
          <cell r="E1183" t="str">
            <v/>
          </cell>
        </row>
        <row r="1184">
          <cell r="E1184" t="str">
            <v/>
          </cell>
        </row>
        <row r="1185">
          <cell r="E1185" t="str">
            <v/>
          </cell>
        </row>
        <row r="1186">
          <cell r="E1186" t="str">
            <v/>
          </cell>
        </row>
        <row r="1187">
          <cell r="E1187" t="str">
            <v/>
          </cell>
        </row>
        <row r="1188">
          <cell r="E1188" t="str">
            <v/>
          </cell>
        </row>
        <row r="1189">
          <cell r="E1189" t="str">
            <v/>
          </cell>
        </row>
        <row r="1190">
          <cell r="E1190" t="str">
            <v/>
          </cell>
        </row>
        <row r="1191">
          <cell r="E1191" t="str">
            <v/>
          </cell>
        </row>
        <row r="1192">
          <cell r="E1192" t="str">
            <v/>
          </cell>
        </row>
        <row r="1193">
          <cell r="E1193" t="str">
            <v/>
          </cell>
        </row>
        <row r="1194">
          <cell r="E1194" t="str">
            <v/>
          </cell>
        </row>
        <row r="1195">
          <cell r="E1195" t="str">
            <v/>
          </cell>
        </row>
        <row r="1196">
          <cell r="E1196" t="str">
            <v/>
          </cell>
        </row>
        <row r="1197">
          <cell r="E1197" t="str">
            <v/>
          </cell>
        </row>
        <row r="1198">
          <cell r="E1198" t="str">
            <v/>
          </cell>
        </row>
        <row r="1199">
          <cell r="E1199" t="str">
            <v/>
          </cell>
        </row>
        <row r="1200">
          <cell r="E1200" t="str">
            <v/>
          </cell>
        </row>
        <row r="1201">
          <cell r="E1201" t="str">
            <v/>
          </cell>
        </row>
        <row r="1202">
          <cell r="E1202" t="str">
            <v/>
          </cell>
        </row>
        <row r="1203">
          <cell r="E1203" t="str">
            <v/>
          </cell>
        </row>
        <row r="1204">
          <cell r="E1204" t="str">
            <v/>
          </cell>
        </row>
        <row r="1205">
          <cell r="E1205" t="str">
            <v/>
          </cell>
        </row>
        <row r="1206">
          <cell r="E1206" t="str">
            <v/>
          </cell>
        </row>
        <row r="1207">
          <cell r="E1207" t="str">
            <v/>
          </cell>
        </row>
        <row r="1208">
          <cell r="E1208" t="str">
            <v/>
          </cell>
        </row>
        <row r="1209">
          <cell r="E1209" t="str">
            <v/>
          </cell>
        </row>
        <row r="1210">
          <cell r="E1210" t="str">
            <v/>
          </cell>
        </row>
        <row r="1211">
          <cell r="E1211" t="str">
            <v/>
          </cell>
        </row>
        <row r="1212">
          <cell r="E1212" t="str">
            <v/>
          </cell>
        </row>
        <row r="1213">
          <cell r="E1213" t="str">
            <v/>
          </cell>
        </row>
        <row r="1214">
          <cell r="E1214" t="str">
            <v/>
          </cell>
        </row>
        <row r="1215">
          <cell r="E1215" t="str">
            <v/>
          </cell>
        </row>
        <row r="1216">
          <cell r="E1216" t="str">
            <v/>
          </cell>
        </row>
        <row r="1217">
          <cell r="E1217" t="str">
            <v/>
          </cell>
        </row>
        <row r="1218">
          <cell r="E1218" t="str">
            <v/>
          </cell>
        </row>
        <row r="1219">
          <cell r="E1219" t="str">
            <v/>
          </cell>
        </row>
        <row r="1220">
          <cell r="E1220" t="str">
            <v/>
          </cell>
        </row>
        <row r="1221">
          <cell r="E1221" t="str">
            <v/>
          </cell>
        </row>
        <row r="1222">
          <cell r="E1222" t="str">
            <v/>
          </cell>
        </row>
        <row r="1223">
          <cell r="E1223" t="str">
            <v/>
          </cell>
        </row>
        <row r="1224">
          <cell r="E1224" t="str">
            <v/>
          </cell>
        </row>
        <row r="1225">
          <cell r="E1225" t="str">
            <v/>
          </cell>
        </row>
        <row r="1226">
          <cell r="E1226" t="str">
            <v/>
          </cell>
        </row>
        <row r="1227">
          <cell r="E1227" t="str">
            <v/>
          </cell>
        </row>
        <row r="1228">
          <cell r="E1228" t="str">
            <v/>
          </cell>
        </row>
        <row r="1229">
          <cell r="E1229" t="str">
            <v/>
          </cell>
        </row>
        <row r="1230">
          <cell r="E1230" t="str">
            <v/>
          </cell>
        </row>
        <row r="1231">
          <cell r="E1231" t="str">
            <v/>
          </cell>
        </row>
        <row r="1232">
          <cell r="E1232" t="str">
            <v/>
          </cell>
        </row>
        <row r="1233">
          <cell r="E1233" t="str">
            <v/>
          </cell>
        </row>
        <row r="1234">
          <cell r="E1234" t="str">
            <v/>
          </cell>
        </row>
        <row r="1235">
          <cell r="E1235" t="str">
            <v/>
          </cell>
        </row>
        <row r="1236">
          <cell r="E1236" t="str">
            <v/>
          </cell>
        </row>
        <row r="1237">
          <cell r="E1237" t="str">
            <v/>
          </cell>
        </row>
        <row r="1238">
          <cell r="E1238" t="str">
            <v/>
          </cell>
        </row>
        <row r="1239">
          <cell r="E1239" t="str">
            <v/>
          </cell>
        </row>
        <row r="1240">
          <cell r="E1240" t="str">
            <v/>
          </cell>
        </row>
        <row r="1241">
          <cell r="E1241" t="str">
            <v/>
          </cell>
        </row>
        <row r="1242">
          <cell r="E1242" t="str">
            <v/>
          </cell>
        </row>
        <row r="1243">
          <cell r="E1243" t="str">
            <v/>
          </cell>
        </row>
        <row r="1244">
          <cell r="E1244" t="str">
            <v/>
          </cell>
        </row>
        <row r="1245">
          <cell r="E1245" t="str">
            <v/>
          </cell>
        </row>
        <row r="1246">
          <cell r="E1246" t="str">
            <v/>
          </cell>
        </row>
        <row r="1247">
          <cell r="E1247" t="str">
            <v/>
          </cell>
        </row>
        <row r="1248">
          <cell r="E1248" t="str">
            <v/>
          </cell>
        </row>
        <row r="1249">
          <cell r="E1249" t="str">
            <v/>
          </cell>
        </row>
        <row r="1250">
          <cell r="E1250" t="str">
            <v/>
          </cell>
        </row>
        <row r="1251">
          <cell r="E1251" t="str">
            <v/>
          </cell>
        </row>
        <row r="1252">
          <cell r="E1252" t="str">
            <v/>
          </cell>
        </row>
        <row r="1253">
          <cell r="E1253" t="str">
            <v/>
          </cell>
        </row>
        <row r="1254">
          <cell r="E1254" t="str">
            <v/>
          </cell>
        </row>
        <row r="1255">
          <cell r="E1255" t="str">
            <v/>
          </cell>
        </row>
        <row r="1256">
          <cell r="E1256" t="str">
            <v/>
          </cell>
        </row>
        <row r="1257">
          <cell r="E1257" t="str">
            <v/>
          </cell>
        </row>
        <row r="1258">
          <cell r="E1258" t="str">
            <v/>
          </cell>
        </row>
        <row r="1259">
          <cell r="E1259" t="str">
            <v/>
          </cell>
        </row>
        <row r="1260">
          <cell r="E1260" t="str">
            <v/>
          </cell>
        </row>
        <row r="1261">
          <cell r="E1261" t="str">
            <v/>
          </cell>
        </row>
        <row r="1262">
          <cell r="E1262" t="str">
            <v/>
          </cell>
        </row>
        <row r="1263">
          <cell r="E1263" t="str">
            <v/>
          </cell>
        </row>
        <row r="1264">
          <cell r="E1264" t="str">
            <v/>
          </cell>
        </row>
        <row r="1265">
          <cell r="E1265" t="str">
            <v/>
          </cell>
        </row>
        <row r="1266">
          <cell r="E1266" t="str">
            <v/>
          </cell>
        </row>
        <row r="1267">
          <cell r="E1267" t="str">
            <v/>
          </cell>
        </row>
        <row r="1268">
          <cell r="E1268" t="str">
            <v/>
          </cell>
        </row>
        <row r="1269">
          <cell r="E1269" t="str">
            <v/>
          </cell>
        </row>
        <row r="1270">
          <cell r="E1270" t="str">
            <v/>
          </cell>
        </row>
        <row r="1271">
          <cell r="E1271" t="str">
            <v/>
          </cell>
        </row>
        <row r="1272">
          <cell r="E1272" t="str">
            <v/>
          </cell>
        </row>
        <row r="1273">
          <cell r="E1273" t="str">
            <v/>
          </cell>
        </row>
        <row r="1274">
          <cell r="E1274" t="str">
            <v/>
          </cell>
        </row>
        <row r="1275">
          <cell r="E1275" t="str">
            <v/>
          </cell>
        </row>
        <row r="1276">
          <cell r="E1276" t="str">
            <v/>
          </cell>
        </row>
        <row r="1277">
          <cell r="E1277" t="str">
            <v/>
          </cell>
        </row>
        <row r="1278">
          <cell r="E1278" t="str">
            <v/>
          </cell>
        </row>
        <row r="1279">
          <cell r="E1279" t="str">
            <v/>
          </cell>
        </row>
        <row r="1280">
          <cell r="E1280" t="str">
            <v/>
          </cell>
        </row>
        <row r="1281">
          <cell r="E1281" t="str">
            <v/>
          </cell>
        </row>
        <row r="1282">
          <cell r="E1282" t="str">
            <v/>
          </cell>
        </row>
        <row r="1283">
          <cell r="E1283" t="str">
            <v/>
          </cell>
        </row>
        <row r="1284">
          <cell r="E1284" t="str">
            <v/>
          </cell>
        </row>
        <row r="1285">
          <cell r="E1285" t="str">
            <v/>
          </cell>
        </row>
        <row r="1286">
          <cell r="E1286" t="str">
            <v/>
          </cell>
        </row>
        <row r="1287">
          <cell r="E1287" t="str">
            <v/>
          </cell>
        </row>
        <row r="1288">
          <cell r="E1288" t="str">
            <v/>
          </cell>
        </row>
        <row r="1289">
          <cell r="E1289" t="str">
            <v/>
          </cell>
        </row>
        <row r="1290">
          <cell r="E1290" t="str">
            <v/>
          </cell>
        </row>
        <row r="1291">
          <cell r="E1291" t="str">
            <v/>
          </cell>
        </row>
        <row r="1292">
          <cell r="E1292" t="str">
            <v/>
          </cell>
        </row>
        <row r="1293">
          <cell r="E1293" t="str">
            <v/>
          </cell>
        </row>
        <row r="1294">
          <cell r="E1294" t="str">
            <v/>
          </cell>
        </row>
        <row r="1295">
          <cell r="E1295" t="str">
            <v/>
          </cell>
        </row>
        <row r="1296">
          <cell r="E1296" t="str">
            <v/>
          </cell>
        </row>
        <row r="1297">
          <cell r="E1297" t="str">
            <v/>
          </cell>
        </row>
        <row r="1298">
          <cell r="E1298" t="str">
            <v/>
          </cell>
        </row>
        <row r="1299">
          <cell r="E1299" t="str">
            <v/>
          </cell>
        </row>
        <row r="1300">
          <cell r="E1300" t="str">
            <v/>
          </cell>
        </row>
        <row r="1301">
          <cell r="E1301" t="str">
            <v/>
          </cell>
        </row>
        <row r="1302">
          <cell r="E1302" t="str">
            <v/>
          </cell>
        </row>
        <row r="1303">
          <cell r="E1303" t="str">
            <v/>
          </cell>
        </row>
        <row r="1304">
          <cell r="E1304" t="str">
            <v/>
          </cell>
        </row>
        <row r="1305">
          <cell r="E1305" t="str">
            <v/>
          </cell>
        </row>
        <row r="1306">
          <cell r="E1306" t="str">
            <v/>
          </cell>
        </row>
        <row r="1307">
          <cell r="E1307" t="str">
            <v/>
          </cell>
        </row>
        <row r="1308">
          <cell r="E1308" t="str">
            <v/>
          </cell>
        </row>
        <row r="1309">
          <cell r="E1309" t="str">
            <v/>
          </cell>
        </row>
        <row r="1310">
          <cell r="E1310" t="str">
            <v/>
          </cell>
        </row>
        <row r="1311">
          <cell r="E1311" t="str">
            <v/>
          </cell>
        </row>
        <row r="1312">
          <cell r="E1312" t="str">
            <v/>
          </cell>
        </row>
        <row r="1313">
          <cell r="E1313" t="str">
            <v/>
          </cell>
        </row>
        <row r="1314">
          <cell r="E1314" t="str">
            <v/>
          </cell>
        </row>
        <row r="1315">
          <cell r="E1315" t="str">
            <v/>
          </cell>
        </row>
        <row r="1316">
          <cell r="E1316" t="str">
            <v/>
          </cell>
        </row>
        <row r="1317">
          <cell r="E1317" t="str">
            <v/>
          </cell>
        </row>
        <row r="1318">
          <cell r="E1318" t="str">
            <v/>
          </cell>
        </row>
        <row r="1319">
          <cell r="E1319" t="str">
            <v/>
          </cell>
        </row>
        <row r="1320">
          <cell r="E1320" t="str">
            <v/>
          </cell>
        </row>
        <row r="1321">
          <cell r="E1321" t="str">
            <v/>
          </cell>
        </row>
        <row r="1322">
          <cell r="E1322" t="str">
            <v/>
          </cell>
        </row>
        <row r="1323">
          <cell r="E1323" t="str">
            <v/>
          </cell>
        </row>
        <row r="1324">
          <cell r="E1324" t="str">
            <v/>
          </cell>
        </row>
        <row r="1325">
          <cell r="E1325" t="str">
            <v/>
          </cell>
        </row>
        <row r="1326">
          <cell r="E1326" t="str">
            <v/>
          </cell>
        </row>
        <row r="1327">
          <cell r="E1327" t="str">
            <v/>
          </cell>
        </row>
        <row r="1328">
          <cell r="E1328" t="str">
            <v/>
          </cell>
        </row>
        <row r="1329">
          <cell r="E1329" t="str">
            <v/>
          </cell>
        </row>
        <row r="1330">
          <cell r="E1330" t="str">
            <v/>
          </cell>
        </row>
        <row r="1331">
          <cell r="E1331" t="str">
            <v/>
          </cell>
        </row>
        <row r="1332">
          <cell r="E1332" t="str">
            <v/>
          </cell>
        </row>
        <row r="1333">
          <cell r="E1333" t="str">
            <v/>
          </cell>
        </row>
        <row r="1334">
          <cell r="E1334" t="str">
            <v/>
          </cell>
        </row>
        <row r="1335">
          <cell r="E1335" t="str">
            <v/>
          </cell>
        </row>
        <row r="1336">
          <cell r="E1336" t="str">
            <v/>
          </cell>
        </row>
        <row r="1337">
          <cell r="E1337" t="str">
            <v/>
          </cell>
        </row>
        <row r="1338">
          <cell r="E1338" t="str">
            <v/>
          </cell>
        </row>
        <row r="1339">
          <cell r="E1339" t="str">
            <v/>
          </cell>
        </row>
        <row r="1340">
          <cell r="E1340" t="str">
            <v/>
          </cell>
        </row>
        <row r="1341">
          <cell r="E1341" t="str">
            <v/>
          </cell>
        </row>
        <row r="1342">
          <cell r="E1342" t="str">
            <v/>
          </cell>
        </row>
        <row r="1343">
          <cell r="E1343" t="str">
            <v/>
          </cell>
        </row>
        <row r="1344">
          <cell r="E1344" t="str">
            <v/>
          </cell>
        </row>
        <row r="1345">
          <cell r="E1345" t="str">
            <v/>
          </cell>
        </row>
        <row r="1346">
          <cell r="E1346" t="str">
            <v/>
          </cell>
        </row>
        <row r="1347">
          <cell r="E1347" t="str">
            <v/>
          </cell>
        </row>
        <row r="1348">
          <cell r="E1348" t="str">
            <v/>
          </cell>
        </row>
        <row r="1349">
          <cell r="E1349" t="str">
            <v/>
          </cell>
        </row>
        <row r="1350">
          <cell r="E1350" t="str">
            <v/>
          </cell>
        </row>
        <row r="1351">
          <cell r="E1351" t="str">
            <v/>
          </cell>
        </row>
        <row r="1352">
          <cell r="E1352" t="str">
            <v/>
          </cell>
        </row>
        <row r="1353">
          <cell r="E1353" t="str">
            <v/>
          </cell>
        </row>
        <row r="1354">
          <cell r="E1354" t="str">
            <v/>
          </cell>
        </row>
        <row r="1355">
          <cell r="E1355" t="str">
            <v/>
          </cell>
        </row>
        <row r="1356">
          <cell r="E1356" t="str">
            <v/>
          </cell>
        </row>
        <row r="1357">
          <cell r="E1357" t="str">
            <v/>
          </cell>
        </row>
        <row r="1358">
          <cell r="E1358" t="str">
            <v/>
          </cell>
        </row>
        <row r="1359">
          <cell r="E1359" t="str">
            <v/>
          </cell>
        </row>
        <row r="1360">
          <cell r="E1360" t="str">
            <v/>
          </cell>
        </row>
        <row r="1361">
          <cell r="E1361" t="str">
            <v/>
          </cell>
        </row>
        <row r="1362">
          <cell r="E1362" t="str">
            <v/>
          </cell>
        </row>
        <row r="1363">
          <cell r="E1363" t="str">
            <v/>
          </cell>
        </row>
        <row r="1364">
          <cell r="E1364" t="str">
            <v/>
          </cell>
        </row>
        <row r="1365">
          <cell r="E1365" t="str">
            <v/>
          </cell>
        </row>
        <row r="1366">
          <cell r="E1366" t="str">
            <v/>
          </cell>
        </row>
        <row r="1367">
          <cell r="E1367" t="str">
            <v/>
          </cell>
        </row>
        <row r="1368">
          <cell r="E1368" t="str">
            <v/>
          </cell>
        </row>
        <row r="1369">
          <cell r="E1369" t="str">
            <v/>
          </cell>
        </row>
        <row r="1370">
          <cell r="E1370" t="str">
            <v/>
          </cell>
        </row>
        <row r="1371">
          <cell r="E1371" t="str">
            <v/>
          </cell>
        </row>
        <row r="1372">
          <cell r="E1372" t="str">
            <v/>
          </cell>
        </row>
        <row r="1373">
          <cell r="E1373" t="str">
            <v/>
          </cell>
        </row>
        <row r="1374">
          <cell r="E1374" t="str">
            <v/>
          </cell>
        </row>
        <row r="1375">
          <cell r="E1375" t="str">
            <v/>
          </cell>
        </row>
        <row r="1376">
          <cell r="E1376" t="str">
            <v/>
          </cell>
        </row>
        <row r="1377">
          <cell r="E1377" t="str">
            <v/>
          </cell>
        </row>
        <row r="1378">
          <cell r="E1378" t="str">
            <v/>
          </cell>
        </row>
        <row r="1379">
          <cell r="E1379" t="str">
            <v/>
          </cell>
        </row>
        <row r="1380">
          <cell r="E1380" t="str">
            <v/>
          </cell>
        </row>
        <row r="1381">
          <cell r="E1381" t="str">
            <v/>
          </cell>
        </row>
        <row r="1382">
          <cell r="E1382" t="str">
            <v/>
          </cell>
        </row>
        <row r="1383">
          <cell r="E1383" t="str">
            <v/>
          </cell>
        </row>
        <row r="1384">
          <cell r="E1384" t="str">
            <v/>
          </cell>
        </row>
        <row r="1385">
          <cell r="E1385" t="str">
            <v/>
          </cell>
        </row>
        <row r="1386">
          <cell r="E1386" t="str">
            <v/>
          </cell>
        </row>
        <row r="1387">
          <cell r="E1387" t="str">
            <v/>
          </cell>
        </row>
        <row r="1388">
          <cell r="E1388" t="str">
            <v/>
          </cell>
        </row>
        <row r="1389">
          <cell r="E1389" t="str">
            <v/>
          </cell>
        </row>
        <row r="1390">
          <cell r="E1390" t="str">
            <v/>
          </cell>
        </row>
        <row r="1391">
          <cell r="E1391" t="str">
            <v/>
          </cell>
        </row>
        <row r="1392">
          <cell r="E1392" t="str">
            <v/>
          </cell>
        </row>
        <row r="1393">
          <cell r="E1393" t="str">
            <v/>
          </cell>
        </row>
        <row r="1394">
          <cell r="E1394" t="str">
            <v/>
          </cell>
        </row>
        <row r="1395">
          <cell r="E1395" t="str">
            <v/>
          </cell>
        </row>
        <row r="1396">
          <cell r="E1396" t="str">
            <v/>
          </cell>
        </row>
        <row r="1397">
          <cell r="E1397" t="str">
            <v/>
          </cell>
        </row>
        <row r="1398">
          <cell r="E1398" t="str">
            <v/>
          </cell>
        </row>
        <row r="1399">
          <cell r="E1399" t="str">
            <v/>
          </cell>
        </row>
        <row r="1400">
          <cell r="E1400" t="str">
            <v/>
          </cell>
        </row>
        <row r="1401">
          <cell r="E1401" t="str">
            <v/>
          </cell>
        </row>
        <row r="1402">
          <cell r="E1402" t="str">
            <v/>
          </cell>
        </row>
        <row r="1403">
          <cell r="E1403" t="str">
            <v/>
          </cell>
        </row>
        <row r="1404">
          <cell r="E1404" t="str">
            <v/>
          </cell>
        </row>
        <row r="1405">
          <cell r="E1405" t="str">
            <v/>
          </cell>
        </row>
        <row r="1406">
          <cell r="E1406" t="str">
            <v/>
          </cell>
        </row>
        <row r="1407">
          <cell r="E1407" t="str">
            <v/>
          </cell>
        </row>
        <row r="1408">
          <cell r="E1408" t="str">
            <v/>
          </cell>
        </row>
        <row r="1409">
          <cell r="E1409" t="str">
            <v/>
          </cell>
        </row>
        <row r="1410">
          <cell r="E1410" t="str">
            <v/>
          </cell>
        </row>
        <row r="1411">
          <cell r="E1411" t="str">
            <v/>
          </cell>
        </row>
        <row r="1412">
          <cell r="E1412" t="str">
            <v/>
          </cell>
        </row>
        <row r="1413">
          <cell r="E1413" t="str">
            <v/>
          </cell>
        </row>
        <row r="1414">
          <cell r="E1414" t="str">
            <v/>
          </cell>
        </row>
        <row r="1415">
          <cell r="E1415" t="str">
            <v/>
          </cell>
        </row>
        <row r="1416">
          <cell r="E1416" t="str">
            <v/>
          </cell>
        </row>
        <row r="1417">
          <cell r="E1417" t="str">
            <v/>
          </cell>
        </row>
        <row r="1418">
          <cell r="E1418" t="str">
            <v/>
          </cell>
        </row>
        <row r="1419">
          <cell r="E1419" t="str">
            <v/>
          </cell>
        </row>
        <row r="1420">
          <cell r="E1420" t="str">
            <v/>
          </cell>
        </row>
        <row r="1421">
          <cell r="E1421" t="str">
            <v/>
          </cell>
        </row>
        <row r="1422">
          <cell r="E1422" t="str">
            <v/>
          </cell>
        </row>
        <row r="1423">
          <cell r="E1423" t="str">
            <v/>
          </cell>
        </row>
        <row r="1424">
          <cell r="E1424" t="str">
            <v/>
          </cell>
        </row>
        <row r="1425">
          <cell r="E1425" t="str">
            <v/>
          </cell>
        </row>
        <row r="1426">
          <cell r="E1426" t="str">
            <v/>
          </cell>
        </row>
        <row r="1427">
          <cell r="E1427" t="str">
            <v/>
          </cell>
        </row>
        <row r="1428">
          <cell r="E1428" t="str">
            <v/>
          </cell>
        </row>
        <row r="1429">
          <cell r="E1429" t="str">
            <v/>
          </cell>
        </row>
        <row r="1430">
          <cell r="E1430" t="str">
            <v/>
          </cell>
        </row>
        <row r="1431">
          <cell r="E1431" t="str">
            <v/>
          </cell>
        </row>
        <row r="1432">
          <cell r="E1432" t="str">
            <v/>
          </cell>
        </row>
        <row r="1433">
          <cell r="E1433" t="str">
            <v/>
          </cell>
        </row>
        <row r="1434">
          <cell r="E1434" t="str">
            <v/>
          </cell>
        </row>
        <row r="1435">
          <cell r="E1435" t="str">
            <v/>
          </cell>
        </row>
        <row r="1436">
          <cell r="E1436" t="str">
            <v/>
          </cell>
        </row>
        <row r="1437">
          <cell r="E1437" t="str">
            <v/>
          </cell>
        </row>
        <row r="1438">
          <cell r="E1438" t="str">
            <v/>
          </cell>
        </row>
        <row r="1439">
          <cell r="E1439" t="str">
            <v/>
          </cell>
        </row>
        <row r="1440">
          <cell r="E1440" t="str">
            <v/>
          </cell>
        </row>
        <row r="1441">
          <cell r="E1441" t="str">
            <v/>
          </cell>
        </row>
        <row r="1442">
          <cell r="E1442" t="str">
            <v/>
          </cell>
        </row>
        <row r="1443">
          <cell r="E1443" t="str">
            <v/>
          </cell>
        </row>
        <row r="1444">
          <cell r="E1444" t="str">
            <v/>
          </cell>
        </row>
        <row r="1445">
          <cell r="E1445" t="str">
            <v/>
          </cell>
        </row>
        <row r="1446">
          <cell r="E1446" t="str">
            <v/>
          </cell>
        </row>
        <row r="1447">
          <cell r="E1447" t="str">
            <v/>
          </cell>
        </row>
        <row r="1448">
          <cell r="E1448" t="str">
            <v/>
          </cell>
        </row>
        <row r="1449">
          <cell r="E1449" t="str">
            <v/>
          </cell>
        </row>
        <row r="1450">
          <cell r="E1450" t="str">
            <v/>
          </cell>
        </row>
        <row r="1451">
          <cell r="E1451" t="str">
            <v/>
          </cell>
        </row>
        <row r="1452">
          <cell r="E1452" t="str">
            <v/>
          </cell>
        </row>
        <row r="1453">
          <cell r="E1453" t="str">
            <v/>
          </cell>
        </row>
        <row r="1454">
          <cell r="E1454" t="str">
            <v/>
          </cell>
        </row>
        <row r="1455">
          <cell r="E1455" t="str">
            <v/>
          </cell>
        </row>
        <row r="1456">
          <cell r="E1456" t="str">
            <v/>
          </cell>
        </row>
        <row r="1457">
          <cell r="E1457" t="str">
            <v/>
          </cell>
        </row>
        <row r="1458">
          <cell r="E1458" t="str">
            <v/>
          </cell>
        </row>
        <row r="1459">
          <cell r="E1459" t="str">
            <v/>
          </cell>
        </row>
        <row r="1460">
          <cell r="E1460" t="str">
            <v/>
          </cell>
        </row>
        <row r="1461">
          <cell r="E1461" t="str">
            <v/>
          </cell>
        </row>
        <row r="1462">
          <cell r="E1462" t="str">
            <v/>
          </cell>
        </row>
        <row r="1463">
          <cell r="E1463" t="str">
            <v/>
          </cell>
        </row>
        <row r="1464">
          <cell r="E1464" t="str">
            <v/>
          </cell>
        </row>
        <row r="1465">
          <cell r="E1465" t="str">
            <v/>
          </cell>
        </row>
        <row r="1466">
          <cell r="E1466" t="str">
            <v/>
          </cell>
        </row>
        <row r="1467">
          <cell r="E1467" t="str">
            <v/>
          </cell>
        </row>
        <row r="1468">
          <cell r="E1468" t="str">
            <v/>
          </cell>
        </row>
        <row r="1469">
          <cell r="E1469" t="str">
            <v/>
          </cell>
        </row>
        <row r="1470">
          <cell r="E1470" t="str">
            <v/>
          </cell>
        </row>
        <row r="1471">
          <cell r="E1471" t="str">
            <v/>
          </cell>
        </row>
        <row r="1472">
          <cell r="E1472" t="str">
            <v/>
          </cell>
        </row>
        <row r="1473">
          <cell r="E1473" t="str">
            <v/>
          </cell>
        </row>
        <row r="1474">
          <cell r="E1474" t="str">
            <v/>
          </cell>
        </row>
        <row r="1475">
          <cell r="E1475" t="str">
            <v/>
          </cell>
        </row>
        <row r="1476">
          <cell r="E1476" t="str">
            <v/>
          </cell>
        </row>
        <row r="1477">
          <cell r="E1477" t="str">
            <v/>
          </cell>
        </row>
        <row r="1478">
          <cell r="E1478" t="str">
            <v/>
          </cell>
        </row>
        <row r="1479">
          <cell r="E1479" t="str">
            <v/>
          </cell>
        </row>
        <row r="1480">
          <cell r="E1480" t="str">
            <v/>
          </cell>
        </row>
        <row r="1481">
          <cell r="E1481" t="str">
            <v/>
          </cell>
        </row>
        <row r="1482">
          <cell r="E1482" t="str">
            <v/>
          </cell>
        </row>
        <row r="1483">
          <cell r="E1483" t="str">
            <v/>
          </cell>
        </row>
        <row r="1484">
          <cell r="E1484" t="str">
            <v/>
          </cell>
        </row>
        <row r="1485">
          <cell r="E1485" t="str">
            <v/>
          </cell>
        </row>
        <row r="1486">
          <cell r="E1486" t="str">
            <v/>
          </cell>
        </row>
        <row r="1487">
          <cell r="E1487" t="str">
            <v/>
          </cell>
        </row>
        <row r="1488">
          <cell r="E1488" t="str">
            <v/>
          </cell>
        </row>
        <row r="1489">
          <cell r="E1489" t="str">
            <v/>
          </cell>
        </row>
        <row r="1490">
          <cell r="E1490" t="str">
            <v/>
          </cell>
        </row>
        <row r="1491">
          <cell r="E1491" t="str">
            <v/>
          </cell>
        </row>
        <row r="1492">
          <cell r="E1492" t="str">
            <v/>
          </cell>
        </row>
        <row r="1493">
          <cell r="E1493" t="str">
            <v/>
          </cell>
        </row>
        <row r="1494">
          <cell r="E1494" t="str">
            <v/>
          </cell>
        </row>
        <row r="1495">
          <cell r="E1495" t="str">
            <v/>
          </cell>
        </row>
        <row r="1496">
          <cell r="E1496" t="str">
            <v/>
          </cell>
        </row>
        <row r="1497">
          <cell r="E1497" t="str">
            <v/>
          </cell>
        </row>
        <row r="1498">
          <cell r="E1498" t="str">
            <v/>
          </cell>
        </row>
        <row r="1499">
          <cell r="E1499" t="str">
            <v/>
          </cell>
        </row>
        <row r="1500">
          <cell r="E1500" t="str">
            <v/>
          </cell>
        </row>
        <row r="1501">
          <cell r="E1501" t="str">
            <v/>
          </cell>
        </row>
        <row r="1502">
          <cell r="E1502" t="str">
            <v/>
          </cell>
        </row>
        <row r="1503">
          <cell r="E1503" t="str">
            <v/>
          </cell>
        </row>
        <row r="1504">
          <cell r="E1504" t="str">
            <v/>
          </cell>
        </row>
        <row r="1505">
          <cell r="E1505" t="str">
            <v/>
          </cell>
        </row>
        <row r="1506">
          <cell r="E1506" t="str">
            <v/>
          </cell>
        </row>
        <row r="1507">
          <cell r="E1507" t="str">
            <v/>
          </cell>
        </row>
        <row r="1508">
          <cell r="E1508" t="str">
            <v/>
          </cell>
        </row>
        <row r="1509">
          <cell r="E1509" t="str">
            <v/>
          </cell>
        </row>
        <row r="1510">
          <cell r="E1510" t="str">
            <v/>
          </cell>
        </row>
        <row r="1511">
          <cell r="E1511" t="str">
            <v/>
          </cell>
        </row>
        <row r="1512">
          <cell r="E1512" t="str">
            <v/>
          </cell>
        </row>
        <row r="1513">
          <cell r="E1513" t="str">
            <v/>
          </cell>
        </row>
        <row r="1514">
          <cell r="E1514" t="str">
            <v/>
          </cell>
        </row>
        <row r="1515">
          <cell r="E1515" t="str">
            <v/>
          </cell>
        </row>
        <row r="1516">
          <cell r="E1516" t="str">
            <v/>
          </cell>
        </row>
        <row r="1517">
          <cell r="E1517" t="str">
            <v/>
          </cell>
        </row>
        <row r="1518">
          <cell r="E1518" t="str">
            <v/>
          </cell>
        </row>
        <row r="1519">
          <cell r="E1519" t="str">
            <v/>
          </cell>
        </row>
        <row r="1520">
          <cell r="E1520" t="str">
            <v/>
          </cell>
        </row>
        <row r="1521">
          <cell r="E1521" t="str">
            <v/>
          </cell>
        </row>
        <row r="1522">
          <cell r="E1522" t="str">
            <v/>
          </cell>
        </row>
        <row r="1523">
          <cell r="E1523" t="str">
            <v/>
          </cell>
        </row>
        <row r="1524">
          <cell r="E1524" t="str">
            <v/>
          </cell>
        </row>
        <row r="1525">
          <cell r="E1525" t="str">
            <v/>
          </cell>
        </row>
        <row r="1526">
          <cell r="E1526" t="str">
            <v/>
          </cell>
        </row>
        <row r="1527">
          <cell r="E1527" t="str">
            <v/>
          </cell>
        </row>
        <row r="1528">
          <cell r="E1528" t="str">
            <v/>
          </cell>
        </row>
        <row r="1529">
          <cell r="E1529" t="str">
            <v/>
          </cell>
        </row>
        <row r="1530">
          <cell r="E1530" t="str">
            <v/>
          </cell>
        </row>
        <row r="1531">
          <cell r="E1531" t="str">
            <v/>
          </cell>
        </row>
        <row r="1532">
          <cell r="E1532" t="str">
            <v/>
          </cell>
        </row>
        <row r="1533">
          <cell r="E1533" t="str">
            <v/>
          </cell>
        </row>
        <row r="1534">
          <cell r="E1534" t="str">
            <v/>
          </cell>
        </row>
        <row r="1535">
          <cell r="E1535" t="str">
            <v/>
          </cell>
        </row>
        <row r="1536">
          <cell r="E1536" t="str">
            <v/>
          </cell>
        </row>
        <row r="1537">
          <cell r="E1537" t="str">
            <v/>
          </cell>
        </row>
        <row r="1538">
          <cell r="E1538" t="str">
            <v/>
          </cell>
        </row>
        <row r="1539">
          <cell r="E1539" t="str">
            <v/>
          </cell>
        </row>
        <row r="1540">
          <cell r="E1540" t="str">
            <v/>
          </cell>
        </row>
        <row r="1541">
          <cell r="E1541" t="str">
            <v/>
          </cell>
        </row>
        <row r="1542">
          <cell r="E1542" t="str">
            <v/>
          </cell>
        </row>
        <row r="1543">
          <cell r="E1543" t="str">
            <v/>
          </cell>
        </row>
        <row r="1544">
          <cell r="E1544" t="str">
            <v/>
          </cell>
        </row>
        <row r="1545">
          <cell r="E1545" t="str">
            <v/>
          </cell>
        </row>
        <row r="1546">
          <cell r="E1546" t="str">
            <v/>
          </cell>
        </row>
        <row r="1547">
          <cell r="E1547" t="str">
            <v/>
          </cell>
        </row>
        <row r="1548">
          <cell r="E1548" t="str">
            <v/>
          </cell>
        </row>
        <row r="1549">
          <cell r="E1549" t="str">
            <v/>
          </cell>
        </row>
        <row r="1550">
          <cell r="E1550" t="str">
            <v/>
          </cell>
        </row>
        <row r="1551">
          <cell r="E1551" t="str">
            <v/>
          </cell>
        </row>
        <row r="1552">
          <cell r="E1552" t="str">
            <v/>
          </cell>
        </row>
        <row r="1553">
          <cell r="E1553" t="str">
            <v/>
          </cell>
        </row>
        <row r="1554">
          <cell r="E1554" t="str">
            <v/>
          </cell>
        </row>
        <row r="1555">
          <cell r="E1555" t="str">
            <v/>
          </cell>
        </row>
        <row r="1556">
          <cell r="E1556" t="str">
            <v/>
          </cell>
        </row>
        <row r="1557">
          <cell r="E1557" t="str">
            <v/>
          </cell>
        </row>
        <row r="1558">
          <cell r="E1558" t="str">
            <v/>
          </cell>
        </row>
        <row r="1559">
          <cell r="E1559" t="str">
            <v/>
          </cell>
        </row>
        <row r="1560">
          <cell r="E1560" t="str">
            <v/>
          </cell>
        </row>
        <row r="1561">
          <cell r="E1561" t="str">
            <v/>
          </cell>
        </row>
        <row r="1562">
          <cell r="E1562" t="str">
            <v/>
          </cell>
        </row>
        <row r="1563">
          <cell r="E1563" t="str">
            <v/>
          </cell>
        </row>
        <row r="1564">
          <cell r="E1564" t="str">
            <v/>
          </cell>
        </row>
        <row r="1565">
          <cell r="E1565" t="str">
            <v/>
          </cell>
        </row>
        <row r="1566">
          <cell r="E1566" t="str">
            <v/>
          </cell>
        </row>
        <row r="1567">
          <cell r="E1567" t="str">
            <v/>
          </cell>
        </row>
        <row r="1568">
          <cell r="E1568" t="str">
            <v/>
          </cell>
        </row>
        <row r="1569">
          <cell r="E1569" t="str">
            <v/>
          </cell>
        </row>
        <row r="1570">
          <cell r="E1570" t="str">
            <v/>
          </cell>
        </row>
        <row r="1571">
          <cell r="E1571" t="str">
            <v/>
          </cell>
        </row>
        <row r="1572">
          <cell r="E1572" t="str">
            <v/>
          </cell>
        </row>
        <row r="1573">
          <cell r="E1573" t="str">
            <v/>
          </cell>
        </row>
        <row r="1574">
          <cell r="E1574" t="str">
            <v/>
          </cell>
        </row>
        <row r="1575">
          <cell r="E1575" t="str">
            <v/>
          </cell>
        </row>
        <row r="1576">
          <cell r="E1576" t="str">
            <v/>
          </cell>
        </row>
        <row r="1577">
          <cell r="E1577" t="str">
            <v/>
          </cell>
        </row>
        <row r="1578">
          <cell r="E1578" t="str">
            <v/>
          </cell>
        </row>
        <row r="1579">
          <cell r="E1579" t="str">
            <v/>
          </cell>
        </row>
        <row r="1580">
          <cell r="E1580" t="str">
            <v/>
          </cell>
        </row>
        <row r="1581">
          <cell r="E1581" t="str">
            <v/>
          </cell>
        </row>
        <row r="1582">
          <cell r="E1582" t="str">
            <v/>
          </cell>
        </row>
        <row r="1583">
          <cell r="E1583" t="str">
            <v/>
          </cell>
        </row>
        <row r="1584">
          <cell r="E1584" t="str">
            <v/>
          </cell>
        </row>
        <row r="1585">
          <cell r="E1585" t="str">
            <v/>
          </cell>
        </row>
        <row r="1586">
          <cell r="E1586" t="str">
            <v/>
          </cell>
        </row>
        <row r="1587">
          <cell r="E1587" t="str">
            <v/>
          </cell>
        </row>
        <row r="1588">
          <cell r="E1588" t="str">
            <v/>
          </cell>
        </row>
        <row r="1589">
          <cell r="E1589" t="str">
            <v/>
          </cell>
        </row>
        <row r="1590">
          <cell r="E1590" t="str">
            <v/>
          </cell>
        </row>
        <row r="1591">
          <cell r="E1591" t="str">
            <v/>
          </cell>
        </row>
        <row r="1592">
          <cell r="E1592" t="str">
            <v/>
          </cell>
        </row>
        <row r="1593">
          <cell r="E1593" t="str">
            <v/>
          </cell>
        </row>
        <row r="1594">
          <cell r="E1594" t="str">
            <v/>
          </cell>
        </row>
        <row r="1595">
          <cell r="E1595" t="str">
            <v/>
          </cell>
        </row>
        <row r="1596">
          <cell r="E1596" t="str">
            <v/>
          </cell>
        </row>
        <row r="1597">
          <cell r="E1597" t="str">
            <v/>
          </cell>
        </row>
        <row r="1598">
          <cell r="E1598" t="str">
            <v/>
          </cell>
        </row>
        <row r="1599">
          <cell r="E1599" t="str">
            <v/>
          </cell>
        </row>
        <row r="1600">
          <cell r="E1600" t="str">
            <v/>
          </cell>
        </row>
        <row r="1601">
          <cell r="E1601" t="str">
            <v/>
          </cell>
        </row>
        <row r="1602">
          <cell r="E1602" t="str">
            <v/>
          </cell>
        </row>
        <row r="1603">
          <cell r="E1603" t="str">
            <v/>
          </cell>
        </row>
        <row r="1604">
          <cell r="E1604" t="str">
            <v/>
          </cell>
        </row>
        <row r="1605">
          <cell r="E1605" t="str">
            <v/>
          </cell>
        </row>
        <row r="1606">
          <cell r="E1606" t="str">
            <v/>
          </cell>
        </row>
        <row r="1607">
          <cell r="E1607" t="str">
            <v/>
          </cell>
        </row>
        <row r="1608">
          <cell r="E1608" t="str">
            <v/>
          </cell>
        </row>
        <row r="1609">
          <cell r="E1609" t="str">
            <v/>
          </cell>
        </row>
        <row r="1610">
          <cell r="E1610" t="str">
            <v/>
          </cell>
        </row>
        <row r="1611">
          <cell r="E1611" t="str">
            <v/>
          </cell>
        </row>
        <row r="1612">
          <cell r="E1612" t="str">
            <v/>
          </cell>
        </row>
        <row r="1613">
          <cell r="E1613" t="str">
            <v/>
          </cell>
        </row>
        <row r="1614">
          <cell r="E1614" t="str">
            <v/>
          </cell>
        </row>
        <row r="1615">
          <cell r="E1615" t="str">
            <v/>
          </cell>
        </row>
        <row r="1616">
          <cell r="E1616" t="str">
            <v/>
          </cell>
        </row>
        <row r="1617">
          <cell r="E1617" t="str">
            <v/>
          </cell>
        </row>
        <row r="1618">
          <cell r="E1618" t="str">
            <v/>
          </cell>
        </row>
        <row r="1619">
          <cell r="E1619" t="str">
            <v/>
          </cell>
        </row>
        <row r="1620">
          <cell r="E1620" t="str">
            <v/>
          </cell>
        </row>
        <row r="1621">
          <cell r="E1621" t="str">
            <v/>
          </cell>
        </row>
        <row r="1622">
          <cell r="E1622" t="str">
            <v/>
          </cell>
        </row>
        <row r="1623">
          <cell r="E1623" t="str">
            <v/>
          </cell>
        </row>
        <row r="1624">
          <cell r="E1624" t="str">
            <v/>
          </cell>
        </row>
        <row r="1625">
          <cell r="E1625" t="str">
            <v/>
          </cell>
        </row>
        <row r="1626">
          <cell r="E1626" t="str">
            <v/>
          </cell>
        </row>
        <row r="1627">
          <cell r="E1627" t="str">
            <v/>
          </cell>
        </row>
        <row r="1628">
          <cell r="E1628" t="str">
            <v/>
          </cell>
        </row>
        <row r="1629">
          <cell r="E1629" t="str">
            <v/>
          </cell>
        </row>
        <row r="1630">
          <cell r="E1630" t="str">
            <v/>
          </cell>
        </row>
        <row r="1631">
          <cell r="E1631" t="str">
            <v/>
          </cell>
        </row>
        <row r="1632">
          <cell r="E1632" t="str">
            <v/>
          </cell>
        </row>
        <row r="1633">
          <cell r="E1633" t="str">
            <v/>
          </cell>
        </row>
        <row r="1634">
          <cell r="E1634" t="str">
            <v/>
          </cell>
        </row>
        <row r="1635">
          <cell r="E1635" t="str">
            <v/>
          </cell>
        </row>
        <row r="1636">
          <cell r="E1636" t="str">
            <v/>
          </cell>
        </row>
        <row r="1637">
          <cell r="E1637" t="str">
            <v/>
          </cell>
        </row>
        <row r="1638">
          <cell r="E1638" t="str">
            <v/>
          </cell>
        </row>
        <row r="1639">
          <cell r="E1639" t="str">
            <v/>
          </cell>
        </row>
        <row r="1640">
          <cell r="E1640" t="str">
            <v/>
          </cell>
        </row>
        <row r="1641">
          <cell r="E1641" t="str">
            <v/>
          </cell>
        </row>
        <row r="1642">
          <cell r="E1642" t="str">
            <v/>
          </cell>
        </row>
        <row r="1643">
          <cell r="E1643" t="str">
            <v/>
          </cell>
        </row>
        <row r="1644">
          <cell r="E1644" t="str">
            <v/>
          </cell>
        </row>
        <row r="1645">
          <cell r="E1645" t="str">
            <v/>
          </cell>
        </row>
        <row r="1646">
          <cell r="E1646" t="str">
            <v/>
          </cell>
        </row>
        <row r="1647">
          <cell r="E1647" t="str">
            <v/>
          </cell>
        </row>
        <row r="1648">
          <cell r="E1648" t="str">
            <v/>
          </cell>
        </row>
        <row r="1649">
          <cell r="E1649" t="str">
            <v/>
          </cell>
        </row>
        <row r="1650">
          <cell r="E1650" t="str">
            <v/>
          </cell>
        </row>
        <row r="1651">
          <cell r="E1651" t="str">
            <v/>
          </cell>
        </row>
        <row r="1652">
          <cell r="E1652" t="str">
            <v/>
          </cell>
        </row>
        <row r="1653">
          <cell r="E1653" t="str">
            <v/>
          </cell>
        </row>
        <row r="1654">
          <cell r="E1654" t="str">
            <v/>
          </cell>
        </row>
        <row r="1655">
          <cell r="E1655" t="str">
            <v/>
          </cell>
        </row>
        <row r="1656">
          <cell r="E1656" t="str">
            <v/>
          </cell>
        </row>
        <row r="1657">
          <cell r="E1657" t="str">
            <v/>
          </cell>
        </row>
        <row r="1658">
          <cell r="E1658" t="str">
            <v/>
          </cell>
        </row>
        <row r="1659">
          <cell r="E1659" t="str">
            <v/>
          </cell>
        </row>
        <row r="1660">
          <cell r="E1660" t="str">
            <v/>
          </cell>
        </row>
        <row r="1661">
          <cell r="E1661" t="str">
            <v/>
          </cell>
        </row>
        <row r="1662">
          <cell r="E1662" t="str">
            <v/>
          </cell>
        </row>
        <row r="1663">
          <cell r="E1663" t="str">
            <v/>
          </cell>
        </row>
        <row r="1664">
          <cell r="E1664" t="str">
            <v/>
          </cell>
        </row>
        <row r="1665">
          <cell r="E1665" t="str">
            <v/>
          </cell>
        </row>
        <row r="1666">
          <cell r="E1666" t="str">
            <v/>
          </cell>
        </row>
        <row r="1667">
          <cell r="E1667" t="str">
            <v/>
          </cell>
        </row>
        <row r="1668">
          <cell r="E1668" t="str">
            <v/>
          </cell>
        </row>
        <row r="1669">
          <cell r="E1669" t="str">
            <v/>
          </cell>
        </row>
        <row r="1670">
          <cell r="E1670" t="str">
            <v/>
          </cell>
        </row>
        <row r="1671">
          <cell r="E1671" t="str">
            <v/>
          </cell>
        </row>
        <row r="1672">
          <cell r="E1672" t="str">
            <v/>
          </cell>
        </row>
        <row r="1673">
          <cell r="E1673" t="str">
            <v/>
          </cell>
        </row>
        <row r="1674">
          <cell r="E1674" t="str">
            <v/>
          </cell>
        </row>
        <row r="1675">
          <cell r="E1675" t="str">
            <v/>
          </cell>
        </row>
        <row r="1676">
          <cell r="E1676" t="str">
            <v/>
          </cell>
        </row>
        <row r="1677">
          <cell r="E1677" t="str">
            <v/>
          </cell>
        </row>
        <row r="1678">
          <cell r="E1678" t="str">
            <v/>
          </cell>
        </row>
        <row r="1679">
          <cell r="E1679" t="str">
            <v/>
          </cell>
        </row>
        <row r="1680">
          <cell r="E1680" t="str">
            <v/>
          </cell>
        </row>
        <row r="1681">
          <cell r="E1681" t="str">
            <v/>
          </cell>
        </row>
        <row r="1682">
          <cell r="E1682" t="str">
            <v/>
          </cell>
        </row>
        <row r="1683">
          <cell r="E1683" t="str">
            <v/>
          </cell>
        </row>
        <row r="1684">
          <cell r="E1684" t="str">
            <v/>
          </cell>
        </row>
        <row r="1685">
          <cell r="E1685" t="str">
            <v/>
          </cell>
        </row>
        <row r="1686">
          <cell r="E1686" t="str">
            <v/>
          </cell>
        </row>
        <row r="1687">
          <cell r="E1687" t="str">
            <v/>
          </cell>
        </row>
        <row r="1688">
          <cell r="E1688" t="str">
            <v/>
          </cell>
        </row>
        <row r="1689">
          <cell r="E1689" t="str">
            <v/>
          </cell>
        </row>
        <row r="1690">
          <cell r="E1690" t="str">
            <v/>
          </cell>
        </row>
        <row r="1691">
          <cell r="E1691" t="str">
            <v/>
          </cell>
        </row>
        <row r="1692">
          <cell r="E1692" t="str">
            <v/>
          </cell>
        </row>
        <row r="1693">
          <cell r="E1693" t="str">
            <v/>
          </cell>
        </row>
        <row r="1694">
          <cell r="E1694" t="str">
            <v/>
          </cell>
        </row>
        <row r="1695">
          <cell r="E1695" t="str">
            <v/>
          </cell>
        </row>
        <row r="1696">
          <cell r="E1696" t="str">
            <v/>
          </cell>
        </row>
        <row r="1697">
          <cell r="E1697" t="str">
            <v/>
          </cell>
        </row>
        <row r="1698">
          <cell r="E1698" t="str">
            <v/>
          </cell>
        </row>
        <row r="1699">
          <cell r="E1699" t="str">
            <v/>
          </cell>
        </row>
        <row r="1700">
          <cell r="E1700" t="str">
            <v/>
          </cell>
        </row>
        <row r="1701">
          <cell r="E1701" t="str">
            <v/>
          </cell>
        </row>
        <row r="1702">
          <cell r="E1702" t="str">
            <v/>
          </cell>
        </row>
        <row r="1703">
          <cell r="E1703" t="str">
            <v/>
          </cell>
        </row>
        <row r="1704">
          <cell r="E1704" t="str">
            <v/>
          </cell>
        </row>
        <row r="1705">
          <cell r="E1705" t="str">
            <v/>
          </cell>
        </row>
        <row r="1706">
          <cell r="E1706" t="str">
            <v/>
          </cell>
        </row>
        <row r="1707">
          <cell r="E1707" t="str">
            <v/>
          </cell>
        </row>
        <row r="1708">
          <cell r="E1708" t="str">
            <v/>
          </cell>
        </row>
        <row r="1709">
          <cell r="E1709" t="str">
            <v/>
          </cell>
        </row>
        <row r="1710">
          <cell r="E1710" t="str">
            <v/>
          </cell>
        </row>
        <row r="1711">
          <cell r="E1711" t="str">
            <v/>
          </cell>
        </row>
        <row r="1712">
          <cell r="E1712" t="str">
            <v/>
          </cell>
        </row>
        <row r="1713">
          <cell r="E1713" t="str">
            <v/>
          </cell>
        </row>
        <row r="1714">
          <cell r="E1714" t="str">
            <v/>
          </cell>
        </row>
        <row r="1715">
          <cell r="E1715" t="str">
            <v/>
          </cell>
        </row>
        <row r="1716">
          <cell r="E1716" t="str">
            <v/>
          </cell>
        </row>
        <row r="1717">
          <cell r="E1717" t="str">
            <v/>
          </cell>
        </row>
        <row r="1718">
          <cell r="E1718" t="str">
            <v/>
          </cell>
        </row>
        <row r="1719">
          <cell r="E1719" t="str">
            <v/>
          </cell>
        </row>
        <row r="1720">
          <cell r="E1720" t="str">
            <v/>
          </cell>
        </row>
        <row r="1721">
          <cell r="E1721" t="str">
            <v/>
          </cell>
        </row>
        <row r="1722">
          <cell r="E1722" t="str">
            <v/>
          </cell>
        </row>
        <row r="1723">
          <cell r="E1723" t="str">
            <v/>
          </cell>
        </row>
        <row r="1724">
          <cell r="E1724" t="str">
            <v/>
          </cell>
        </row>
        <row r="1725">
          <cell r="E1725" t="str">
            <v/>
          </cell>
        </row>
        <row r="1726">
          <cell r="E1726" t="str">
            <v/>
          </cell>
        </row>
        <row r="1727">
          <cell r="E1727" t="str">
            <v/>
          </cell>
        </row>
        <row r="1728">
          <cell r="E1728" t="str">
            <v/>
          </cell>
        </row>
        <row r="1729">
          <cell r="E1729" t="str">
            <v/>
          </cell>
        </row>
        <row r="1730">
          <cell r="E1730" t="str">
            <v/>
          </cell>
        </row>
        <row r="1731">
          <cell r="E1731" t="str">
            <v/>
          </cell>
        </row>
        <row r="1732">
          <cell r="E1732" t="str">
            <v/>
          </cell>
        </row>
        <row r="1733">
          <cell r="E1733" t="str">
            <v/>
          </cell>
        </row>
        <row r="1734">
          <cell r="E1734" t="str">
            <v/>
          </cell>
        </row>
        <row r="1735">
          <cell r="E1735" t="str">
            <v/>
          </cell>
        </row>
        <row r="1736">
          <cell r="E1736" t="str">
            <v/>
          </cell>
        </row>
        <row r="1737">
          <cell r="E1737" t="str">
            <v/>
          </cell>
        </row>
        <row r="1738">
          <cell r="E1738" t="str">
            <v/>
          </cell>
        </row>
        <row r="1739">
          <cell r="E1739" t="str">
            <v/>
          </cell>
        </row>
        <row r="1740">
          <cell r="E1740" t="str">
            <v/>
          </cell>
        </row>
        <row r="1741">
          <cell r="E1741" t="str">
            <v/>
          </cell>
        </row>
        <row r="1742">
          <cell r="E1742" t="str">
            <v/>
          </cell>
        </row>
      </sheetData>
      <sheetData sheetId="15">
        <row r="3">
          <cell r="B3" t="str">
            <v>HLAVNÍ MĚSTO PRAHA</v>
          </cell>
          <cell r="H3" t="str">
            <v>PRAHA 1</v>
          </cell>
          <cell r="J3" t="str">
            <v>ČESKÁ REPUBLIKA</v>
          </cell>
        </row>
        <row r="4">
          <cell r="B4" t="str">
            <v>STŘEDOČESKÝ KRAJ</v>
          </cell>
          <cell r="H4" t="str">
            <v>PRAHA 2</v>
          </cell>
          <cell r="J4" t="str">
            <v>OSTROV MAN</v>
          </cell>
        </row>
        <row r="5">
          <cell r="B5" t="str">
            <v>JIHOČESKÝ KRAJ</v>
          </cell>
          <cell r="H5" t="str">
            <v>PRAHA 3</v>
          </cell>
          <cell r="J5" t="str">
            <v>AFGHÁNISTÁN</v>
          </cell>
        </row>
        <row r="6">
          <cell r="B6" t="str">
            <v>PLZEŇSKÝ KRAJ</v>
          </cell>
          <cell r="H6" t="str">
            <v>PRAHA 4</v>
          </cell>
          <cell r="J6" t="str">
            <v>ALBÁNIE</v>
          </cell>
        </row>
        <row r="7">
          <cell r="B7" t="str">
            <v>KARLOVARSKÝ KRAJ</v>
          </cell>
          <cell r="H7" t="str">
            <v>PRAHA 5</v>
          </cell>
          <cell r="J7" t="str">
            <v>ANTARKTIDA</v>
          </cell>
        </row>
        <row r="8">
          <cell r="B8" t="str">
            <v>ÚSTECKÝ KRAJ</v>
          </cell>
          <cell r="H8" t="str">
            <v>PRAHA 6</v>
          </cell>
          <cell r="J8" t="str">
            <v>ALŽÍRSKO</v>
          </cell>
        </row>
        <row r="9">
          <cell r="B9" t="str">
            <v>LIBERECKÝ KRAJ</v>
          </cell>
          <cell r="H9" t="str">
            <v>PRAHA 7</v>
          </cell>
          <cell r="J9" t="str">
            <v>AMERICKÁ SAMOA</v>
          </cell>
        </row>
        <row r="10">
          <cell r="B10" t="str">
            <v>KRÁLOVÉHRADEC. KR.</v>
          </cell>
          <cell r="H10" t="str">
            <v>PRAHA 8</v>
          </cell>
          <cell r="J10" t="str">
            <v>ANDORRA</v>
          </cell>
        </row>
        <row r="11">
          <cell r="B11" t="str">
            <v>PARDUBICKÝ KRAJ</v>
          </cell>
          <cell r="H11" t="str">
            <v>PRAHA 9</v>
          </cell>
          <cell r="J11" t="str">
            <v>ANGOLA</v>
          </cell>
        </row>
        <row r="12">
          <cell r="B12" t="str">
            <v>KRAJ VYSOČINA</v>
          </cell>
          <cell r="H12" t="str">
            <v>PRAHA 10</v>
          </cell>
          <cell r="J12" t="str">
            <v>ANTIGUA A BARBUDA</v>
          </cell>
        </row>
        <row r="13">
          <cell r="B13" t="str">
            <v>JIHOMORAVSKÝ KRAJ</v>
          </cell>
          <cell r="H13" t="str">
            <v>PRAHA-JIŽNÍ MĚSTO</v>
          </cell>
          <cell r="J13" t="str">
            <v>ÁZERBÁJDŽÁN</v>
          </cell>
        </row>
        <row r="14">
          <cell r="B14" t="str">
            <v>OLOMOUCKÝ KRAJ</v>
          </cell>
          <cell r="H14" t="str">
            <v>PRAHA-MODŘANY</v>
          </cell>
          <cell r="J14" t="str">
            <v>ARGENTINA</v>
          </cell>
        </row>
        <row r="15">
          <cell r="B15" t="str">
            <v>MORAVSKOSLEZS. KR.</v>
          </cell>
          <cell r="H15" t="str">
            <v>PRAHA - VÝCHOD</v>
          </cell>
          <cell r="J15" t="str">
            <v>AUSTRÁLIE</v>
          </cell>
        </row>
        <row r="16">
          <cell r="B16" t="str">
            <v>ZLÍNSKÝ KRAJ</v>
          </cell>
          <cell r="H16" t="str">
            <v>PRAHA ZÁPAD</v>
          </cell>
          <cell r="J16" t="str">
            <v>BAHAMY</v>
          </cell>
        </row>
        <row r="17">
          <cell r="B17" t="str">
            <v>SPECIALIZOVANÝ</v>
          </cell>
          <cell r="H17" t="str">
            <v>BENEŠOV</v>
          </cell>
          <cell r="J17" t="str">
            <v>BAHRAJN</v>
          </cell>
        </row>
        <row r="18">
          <cell r="H18" t="str">
            <v>BEROUN</v>
          </cell>
          <cell r="J18" t="str">
            <v>BANGLADÉŠ</v>
          </cell>
        </row>
        <row r="19">
          <cell r="H19" t="str">
            <v>BRANDÝS N.L. - ST.BOL.</v>
          </cell>
          <cell r="J19" t="str">
            <v>ARMÉNIE</v>
          </cell>
        </row>
        <row r="20">
          <cell r="H20" t="str">
            <v>ČÁSLAV</v>
          </cell>
          <cell r="J20" t="str">
            <v>BARBADOS</v>
          </cell>
        </row>
        <row r="21">
          <cell r="H21" t="str">
            <v>ČESKÝ BROD</v>
          </cell>
          <cell r="J21" t="str">
            <v>BERMUDY</v>
          </cell>
        </row>
        <row r="22">
          <cell r="H22" t="str">
            <v>DOBŘÍŠ</v>
          </cell>
          <cell r="J22" t="str">
            <v>BHÚTÁN</v>
          </cell>
        </row>
        <row r="23">
          <cell r="H23" t="str">
            <v>HOŘOVICE</v>
          </cell>
          <cell r="J23" t="str">
            <v>BOSNA A HERCEGOVINA</v>
          </cell>
        </row>
        <row r="24">
          <cell r="H24" t="str">
            <v>KLADNO</v>
          </cell>
          <cell r="J24" t="str">
            <v>BOTSWANA</v>
          </cell>
        </row>
        <row r="25">
          <cell r="H25" t="str">
            <v>KOLÍN</v>
          </cell>
          <cell r="J25" t="str">
            <v>BOUVETŮV OSTROV</v>
          </cell>
        </row>
        <row r="26">
          <cell r="H26" t="str">
            <v>KRALUPY NAD VLTAVOU</v>
          </cell>
          <cell r="J26" t="str">
            <v>BRAZÍLIE</v>
          </cell>
        </row>
        <row r="27">
          <cell r="H27" t="str">
            <v>KUTNÁ HORA</v>
          </cell>
          <cell r="J27" t="str">
            <v>BELIZE</v>
          </cell>
        </row>
        <row r="28">
          <cell r="H28" t="str">
            <v>MĚLNÍK</v>
          </cell>
          <cell r="J28" t="str">
            <v>BRITSKÉ INDICKOOC.ÚZEMÍ</v>
          </cell>
        </row>
        <row r="29">
          <cell r="H29" t="str">
            <v>MLADÁ BOLESLAV</v>
          </cell>
          <cell r="J29" t="str">
            <v>ŠALAMOUNOVY OSTROVY</v>
          </cell>
        </row>
        <row r="30">
          <cell r="H30" t="str">
            <v>MNICHOVO HRADIŠTĚ</v>
          </cell>
          <cell r="J30" t="str">
            <v>BRITSKÉ PANENSKÉ OSTR.</v>
          </cell>
        </row>
        <row r="31">
          <cell r="H31" t="str">
            <v>NERATOVICE</v>
          </cell>
          <cell r="J31" t="str">
            <v>BRUNEJ DARUSSALAM</v>
          </cell>
        </row>
        <row r="32">
          <cell r="H32" t="str">
            <v>NYMBURK</v>
          </cell>
          <cell r="J32" t="str">
            <v>Kosovo</v>
          </cell>
        </row>
        <row r="33">
          <cell r="H33" t="str">
            <v>PODĚBRADY</v>
          </cell>
          <cell r="J33" t="str">
            <v>BURUNDI</v>
          </cell>
        </row>
        <row r="34">
          <cell r="H34" t="str">
            <v>PŘÍBRAM</v>
          </cell>
          <cell r="J34" t="str">
            <v>BĚLORUSKO</v>
          </cell>
        </row>
        <row r="35">
          <cell r="H35" t="str">
            <v>RAKOVNÍK</v>
          </cell>
          <cell r="J35" t="str">
            <v>KAMBODŽA</v>
          </cell>
        </row>
        <row r="36">
          <cell r="H36" t="str">
            <v>ŘÍČANY</v>
          </cell>
          <cell r="J36" t="str">
            <v>KAMERUN</v>
          </cell>
        </row>
        <row r="37">
          <cell r="H37" t="str">
            <v>SEDLČANY</v>
          </cell>
          <cell r="J37" t="str">
            <v>KANADA</v>
          </cell>
        </row>
        <row r="38">
          <cell r="H38" t="str">
            <v>SLANÝ</v>
          </cell>
          <cell r="J38" t="str">
            <v>KAPVERDY</v>
          </cell>
        </row>
        <row r="39">
          <cell r="H39" t="str">
            <v>VLAŠIM</v>
          </cell>
          <cell r="J39" t="str">
            <v>KAJMANSKÉ OSTROVY</v>
          </cell>
        </row>
        <row r="40">
          <cell r="H40" t="str">
            <v>VOTICE</v>
          </cell>
          <cell r="J40" t="str">
            <v>STŘEDOAFRICKÁ REPUBLIKA</v>
          </cell>
        </row>
        <row r="41">
          <cell r="H41" t="str">
            <v>ČESKÉ BUDĚJOVICE</v>
          </cell>
          <cell r="J41" t="str">
            <v>SRÍ LANKA</v>
          </cell>
        </row>
        <row r="42">
          <cell r="H42" t="str">
            <v>BLATNÁ</v>
          </cell>
          <cell r="J42" t="str">
            <v>ČAD</v>
          </cell>
        </row>
        <row r="43">
          <cell r="H43" t="str">
            <v>ČESKÝ KRUMLOV</v>
          </cell>
          <cell r="J43" t="str">
            <v>CHILE</v>
          </cell>
        </row>
        <row r="44">
          <cell r="H44" t="str">
            <v>DAČICE</v>
          </cell>
          <cell r="J44" t="str">
            <v>ČÍNA</v>
          </cell>
        </row>
        <row r="45">
          <cell r="H45" t="str">
            <v>JINDŘICHŮV HRADEC</v>
          </cell>
          <cell r="J45" t="str">
            <v>TCHAJ-WAN</v>
          </cell>
        </row>
        <row r="46">
          <cell r="H46" t="str">
            <v>KAPLICE</v>
          </cell>
          <cell r="J46" t="str">
            <v>VÁNOČNÍ OSTROV</v>
          </cell>
        </row>
        <row r="47">
          <cell r="H47" t="str">
            <v>MILEVSKO</v>
          </cell>
          <cell r="J47" t="str">
            <v>KOKOSOVÉ OSTROVY</v>
          </cell>
        </row>
        <row r="48">
          <cell r="H48" t="str">
            <v>PÍSEK</v>
          </cell>
          <cell r="J48" t="str">
            <v>KOLUMBIE</v>
          </cell>
        </row>
        <row r="49">
          <cell r="H49" t="str">
            <v>PRACHATICE</v>
          </cell>
          <cell r="J49" t="str">
            <v>KOMORY</v>
          </cell>
        </row>
        <row r="50">
          <cell r="H50" t="str">
            <v>SOBĚSLAV</v>
          </cell>
          <cell r="J50" t="str">
            <v>MAYOTTE</v>
          </cell>
        </row>
        <row r="51">
          <cell r="H51" t="str">
            <v>STRAKONICE</v>
          </cell>
          <cell r="J51" t="str">
            <v>KONGO</v>
          </cell>
        </row>
        <row r="52">
          <cell r="H52" t="str">
            <v>TÁBOR</v>
          </cell>
          <cell r="J52" t="str">
            <v>COOKOVY OSTROVY</v>
          </cell>
        </row>
        <row r="53">
          <cell r="H53" t="str">
            <v>TRHOVÉ SVINY</v>
          </cell>
          <cell r="J53" t="str">
            <v>KOSTARIKA</v>
          </cell>
        </row>
        <row r="54">
          <cell r="H54" t="str">
            <v>TŘEBOŇ</v>
          </cell>
          <cell r="J54" t="str">
            <v>CHORVATSKO</v>
          </cell>
        </row>
        <row r="55">
          <cell r="H55" t="str">
            <v>TÝN NAD VLTAVOU</v>
          </cell>
          <cell r="J55" t="str">
            <v>KUBA</v>
          </cell>
        </row>
        <row r="56">
          <cell r="H56" t="str">
            <v>VIMPERK</v>
          </cell>
          <cell r="J56" t="str">
            <v>KYPR</v>
          </cell>
        </row>
        <row r="57">
          <cell r="H57" t="str">
            <v>VODŇANY</v>
          </cell>
          <cell r="J57" t="str">
            <v>BENIN</v>
          </cell>
        </row>
        <row r="58">
          <cell r="H58" t="str">
            <v>PLZEŇ</v>
          </cell>
          <cell r="J58" t="str">
            <v>DOMINIKA</v>
          </cell>
        </row>
        <row r="59">
          <cell r="H59" t="str">
            <v>PLZEŇ-SEVER</v>
          </cell>
          <cell r="J59" t="str">
            <v>DOMINIKÁNSKÁ REPUBLIKA</v>
          </cell>
        </row>
        <row r="60">
          <cell r="H60" t="str">
            <v>PLZEŇ-JIH</v>
          </cell>
          <cell r="J60" t="str">
            <v>EKVÁDOR</v>
          </cell>
        </row>
        <row r="61">
          <cell r="H61" t="str">
            <v>BLOVICE</v>
          </cell>
          <cell r="J61" t="str">
            <v>SALVADOR</v>
          </cell>
        </row>
        <row r="62">
          <cell r="H62" t="str">
            <v>DOMAŽLICE</v>
          </cell>
          <cell r="J62" t="str">
            <v>ROVNÍKOVÁ GUINEA</v>
          </cell>
        </row>
        <row r="63">
          <cell r="H63" t="str">
            <v>HORAŽĎOVICE</v>
          </cell>
          <cell r="J63" t="str">
            <v>ETIOPIE</v>
          </cell>
        </row>
        <row r="64">
          <cell r="H64" t="str">
            <v>HORŠOVSKÝ TÝN</v>
          </cell>
          <cell r="J64" t="str">
            <v>ERITREA</v>
          </cell>
        </row>
        <row r="65">
          <cell r="H65" t="str">
            <v>KLATOVY</v>
          </cell>
          <cell r="J65" t="str">
            <v>ESTONSKO</v>
          </cell>
        </row>
        <row r="66">
          <cell r="H66" t="str">
            <v>KRALOVICE</v>
          </cell>
          <cell r="J66" t="str">
            <v>FAERSKÉ OSTROVY</v>
          </cell>
        </row>
        <row r="67">
          <cell r="H67" t="str">
            <v>NEPOMUK</v>
          </cell>
          <cell r="J67" t="str">
            <v>FALKLANDY (MALVÍNY)</v>
          </cell>
        </row>
        <row r="68">
          <cell r="H68" t="str">
            <v>PŘEŠTICE</v>
          </cell>
          <cell r="J68" t="str">
            <v>J.GEORGIE A J.SANDW.OS.</v>
          </cell>
        </row>
        <row r="69">
          <cell r="H69" t="str">
            <v>ROKYCANY</v>
          </cell>
          <cell r="J69" t="str">
            <v>FINSKO</v>
          </cell>
        </row>
        <row r="70">
          <cell r="H70" t="str">
            <v>TACHOV</v>
          </cell>
          <cell r="J70" t="str">
            <v>FRANCIE</v>
          </cell>
        </row>
        <row r="71">
          <cell r="H71" t="str">
            <v>STŘÍBRO</v>
          </cell>
          <cell r="J71" t="str">
            <v>FRANCOUZSKÁ GUYANA</v>
          </cell>
        </row>
        <row r="72">
          <cell r="H72" t="str">
            <v>SUŠICE</v>
          </cell>
          <cell r="J72" t="str">
            <v>FRANCOUZSKÁ POLYNÉSIE</v>
          </cell>
        </row>
        <row r="73">
          <cell r="H73" t="str">
            <v>KARLOVY VARY</v>
          </cell>
          <cell r="J73" t="str">
            <v>FRANCOUZSKÁ JIŽNÍ ÚZEMÍ</v>
          </cell>
        </row>
        <row r="74">
          <cell r="H74" t="str">
            <v>AŠ</v>
          </cell>
          <cell r="J74" t="str">
            <v>DŽIBUTSKO</v>
          </cell>
        </row>
        <row r="75">
          <cell r="H75" t="str">
            <v>CHEB</v>
          </cell>
          <cell r="J75" t="str">
            <v>GABON</v>
          </cell>
        </row>
        <row r="76">
          <cell r="H76" t="str">
            <v>KRASLICE</v>
          </cell>
          <cell r="J76" t="str">
            <v>GRUZIE</v>
          </cell>
        </row>
        <row r="77">
          <cell r="H77" t="str">
            <v>MARIÁNSKÉ LÁZNĚ</v>
          </cell>
          <cell r="J77" t="str">
            <v>GAMBIE</v>
          </cell>
        </row>
        <row r="78">
          <cell r="H78" t="str">
            <v>OSTROV NAD OHŘÍ</v>
          </cell>
          <cell r="J78" t="str">
            <v>NĚMECKO</v>
          </cell>
        </row>
        <row r="79">
          <cell r="H79" t="str">
            <v>SOKOLOV</v>
          </cell>
          <cell r="J79" t="str">
            <v>GHANA</v>
          </cell>
        </row>
        <row r="80">
          <cell r="H80" t="str">
            <v>ÚSTÍ NAD LABEM</v>
          </cell>
          <cell r="J80" t="str">
            <v>GIBRALTAR</v>
          </cell>
        </row>
        <row r="81">
          <cell r="H81" t="str">
            <v>BÍLINA</v>
          </cell>
          <cell r="J81" t="str">
            <v>KIRIBATI</v>
          </cell>
        </row>
        <row r="82">
          <cell r="H82" t="str">
            <v>DĚČÍN</v>
          </cell>
          <cell r="J82" t="str">
            <v>GRÓNSKO</v>
          </cell>
        </row>
        <row r="83">
          <cell r="H83" t="str">
            <v>CHOMUTOV</v>
          </cell>
          <cell r="J83" t="str">
            <v>GRENADA</v>
          </cell>
        </row>
        <row r="84">
          <cell r="H84" t="str">
            <v>KADAŇ</v>
          </cell>
          <cell r="J84" t="str">
            <v>GUADELOUPE</v>
          </cell>
        </row>
        <row r="85">
          <cell r="H85" t="str">
            <v>LIBOCHOVICE</v>
          </cell>
          <cell r="J85" t="str">
            <v>GUAM</v>
          </cell>
        </row>
        <row r="86">
          <cell r="H86" t="str">
            <v>LITOMĚŘICE</v>
          </cell>
          <cell r="J86" t="str">
            <v>GUATEMALA</v>
          </cell>
        </row>
        <row r="87">
          <cell r="H87" t="str">
            <v>LITVÍNOV</v>
          </cell>
          <cell r="J87" t="str">
            <v>GUINEA</v>
          </cell>
        </row>
        <row r="88">
          <cell r="H88" t="str">
            <v>LOUNY</v>
          </cell>
          <cell r="J88" t="str">
            <v>GUYANA</v>
          </cell>
        </row>
        <row r="89">
          <cell r="H89" t="str">
            <v>MOST</v>
          </cell>
          <cell r="J89" t="str">
            <v>HAITI</v>
          </cell>
        </row>
        <row r="90">
          <cell r="H90" t="str">
            <v>PODBOŘANY</v>
          </cell>
          <cell r="J90" t="str">
            <v>HEARDŮV O.A MCDONALD O.</v>
          </cell>
        </row>
        <row r="91">
          <cell r="H91" t="str">
            <v>ROUDNICE NAD LABEM</v>
          </cell>
          <cell r="J91" t="str">
            <v>SVATÝ STOLEC</v>
          </cell>
        </row>
        <row r="92">
          <cell r="H92" t="str">
            <v>RUMBURK</v>
          </cell>
          <cell r="J92" t="str">
            <v>HONDURAS</v>
          </cell>
        </row>
        <row r="93">
          <cell r="H93" t="str">
            <v>TEPLICE</v>
          </cell>
          <cell r="J93" t="str">
            <v>HONGKONG</v>
          </cell>
        </row>
        <row r="94">
          <cell r="H94" t="str">
            <v>ŽATEC</v>
          </cell>
          <cell r="J94" t="str">
            <v>MAĎARSKO</v>
          </cell>
        </row>
        <row r="95">
          <cell r="H95" t="str">
            <v>LIBEREC</v>
          </cell>
          <cell r="J95" t="str">
            <v>ISLAND</v>
          </cell>
        </row>
        <row r="96">
          <cell r="H96" t="str">
            <v>ČESKÁ LÍPA</v>
          </cell>
          <cell r="J96" t="str">
            <v>INDIE</v>
          </cell>
        </row>
        <row r="97">
          <cell r="H97" t="str">
            <v>FRÝDLANT</v>
          </cell>
          <cell r="J97" t="str">
            <v>INDONÉSIE</v>
          </cell>
        </row>
        <row r="98">
          <cell r="H98" t="str">
            <v>JABLONEC NAD NISOU</v>
          </cell>
          <cell r="J98" t="str">
            <v>ÍRÁN</v>
          </cell>
        </row>
        <row r="99">
          <cell r="H99" t="str">
            <v>JILEMNICE</v>
          </cell>
          <cell r="J99" t="str">
            <v>IRÁK</v>
          </cell>
        </row>
        <row r="100">
          <cell r="H100" t="str">
            <v>NOVÝ BOR</v>
          </cell>
          <cell r="J100" t="str">
            <v>IZRAEL</v>
          </cell>
        </row>
        <row r="101">
          <cell r="H101" t="str">
            <v>SEMILY</v>
          </cell>
          <cell r="J101" t="str">
            <v>ITÁLIE</v>
          </cell>
        </row>
        <row r="102">
          <cell r="H102" t="str">
            <v>TANVALD</v>
          </cell>
          <cell r="J102" t="str">
            <v>POBŘEŽÍ SLONOVINY</v>
          </cell>
        </row>
        <row r="103">
          <cell r="H103" t="str">
            <v>TURNOV</v>
          </cell>
          <cell r="J103" t="str">
            <v>JAMAJKA</v>
          </cell>
        </row>
        <row r="104">
          <cell r="H104" t="str">
            <v>ŽELEZNÝ BROD</v>
          </cell>
          <cell r="J104" t="str">
            <v>JAPONSKO</v>
          </cell>
        </row>
        <row r="105">
          <cell r="H105" t="str">
            <v>HRADEC KRÁLOVÉ</v>
          </cell>
          <cell r="J105" t="str">
            <v>KAZACHSTÁN</v>
          </cell>
        </row>
        <row r="106">
          <cell r="H106" t="str">
            <v>BROUMOV</v>
          </cell>
          <cell r="J106" t="str">
            <v>JORDÁNSKO</v>
          </cell>
        </row>
        <row r="107">
          <cell r="H107" t="str">
            <v>DOBRUŠKA</v>
          </cell>
          <cell r="J107" t="str">
            <v>KEŇA</v>
          </cell>
        </row>
        <row r="108">
          <cell r="H108" t="str">
            <v>DVŮR KRÁLOVÉ</v>
          </cell>
          <cell r="J108" t="str">
            <v>KOREJSKÁ LID.DEM.REP.</v>
          </cell>
        </row>
        <row r="109">
          <cell r="H109" t="str">
            <v>HOŘICE</v>
          </cell>
          <cell r="J109" t="str">
            <v>KOREJSKÁ REPUBLIKA</v>
          </cell>
        </row>
        <row r="110">
          <cell r="H110" t="str">
            <v>JAROMĚŘ</v>
          </cell>
          <cell r="J110" t="str">
            <v>KUVAJT</v>
          </cell>
        </row>
        <row r="111">
          <cell r="H111" t="str">
            <v>JIČÍN</v>
          </cell>
          <cell r="J111" t="str">
            <v>KYRGYZSTÁN</v>
          </cell>
        </row>
        <row r="112">
          <cell r="H112" t="str">
            <v>KOSTELEC NAD ORLICÍ</v>
          </cell>
          <cell r="J112" t="str">
            <v>LAOS</v>
          </cell>
        </row>
        <row r="113">
          <cell r="H113" t="str">
            <v>NÁCHOD</v>
          </cell>
          <cell r="J113" t="str">
            <v>LIBANON</v>
          </cell>
        </row>
        <row r="114">
          <cell r="H114" t="str">
            <v>NOVÁ PAKA</v>
          </cell>
          <cell r="J114" t="str">
            <v>LESOTHO</v>
          </cell>
        </row>
        <row r="115">
          <cell r="H115" t="str">
            <v>NOVÝ BYDŽOV</v>
          </cell>
          <cell r="J115" t="str">
            <v>LOTYŠSKO</v>
          </cell>
        </row>
        <row r="116">
          <cell r="H116" t="str">
            <v>RYCHNOV NAD KNĚŽ.</v>
          </cell>
          <cell r="J116" t="str">
            <v>LIBÉRIE</v>
          </cell>
        </row>
        <row r="117">
          <cell r="H117" t="str">
            <v>TRUTNOV</v>
          </cell>
          <cell r="J117" t="str">
            <v>LICHTENŠTEJNSKO</v>
          </cell>
        </row>
        <row r="118">
          <cell r="H118" t="str">
            <v>VRCHLABÍ</v>
          </cell>
          <cell r="J118" t="str">
            <v>LITVA</v>
          </cell>
        </row>
        <row r="119">
          <cell r="H119" t="str">
            <v>PARDUBICE</v>
          </cell>
          <cell r="J119" t="str">
            <v>MACAO</v>
          </cell>
        </row>
        <row r="120">
          <cell r="H120" t="str">
            <v>HLINSKO</v>
          </cell>
          <cell r="J120" t="str">
            <v>MADAGASKAR</v>
          </cell>
        </row>
        <row r="121">
          <cell r="H121" t="str">
            <v>HOLICE</v>
          </cell>
          <cell r="J121" t="str">
            <v>MALAWI</v>
          </cell>
        </row>
        <row r="122">
          <cell r="H122" t="str">
            <v>CHRUDIM</v>
          </cell>
          <cell r="J122" t="str">
            <v>MALAJSIE</v>
          </cell>
        </row>
        <row r="123">
          <cell r="H123" t="str">
            <v>LITOMYŠL</v>
          </cell>
          <cell r="J123" t="str">
            <v>MALEDIVY</v>
          </cell>
        </row>
        <row r="124">
          <cell r="H124" t="str">
            <v>MORAVSKÁ TŘEBOVÁ</v>
          </cell>
          <cell r="J124" t="str">
            <v>MALI</v>
          </cell>
        </row>
        <row r="125">
          <cell r="H125" t="str">
            <v>PŘELOUČ</v>
          </cell>
          <cell r="J125" t="str">
            <v>MALTA</v>
          </cell>
        </row>
        <row r="126">
          <cell r="H126" t="str">
            <v>SVITAVY</v>
          </cell>
          <cell r="J126" t="str">
            <v>MARTINIK</v>
          </cell>
        </row>
        <row r="127">
          <cell r="H127" t="str">
            <v>ÚSTÍ NAD ORLICÍ</v>
          </cell>
          <cell r="J127" t="str">
            <v>MAURITÁNIE</v>
          </cell>
        </row>
        <row r="128">
          <cell r="H128" t="str">
            <v>VYSOKÉ MÝTO</v>
          </cell>
          <cell r="J128" t="str">
            <v>MAURICIUS</v>
          </cell>
        </row>
        <row r="129">
          <cell r="H129" t="str">
            <v>ŽAMBERK</v>
          </cell>
          <cell r="J129" t="str">
            <v>MEXIKO</v>
          </cell>
        </row>
        <row r="130">
          <cell r="H130" t="str">
            <v>JIHLAVA</v>
          </cell>
          <cell r="J130" t="str">
            <v>MONAKO</v>
          </cell>
        </row>
        <row r="131">
          <cell r="H131" t="str">
            <v>BYSTŘICE NAD PERN.</v>
          </cell>
          <cell r="J131" t="str">
            <v>MONGOLSKO</v>
          </cell>
        </row>
        <row r="132">
          <cell r="H132" t="str">
            <v>HAVLÍČKŮV BROD</v>
          </cell>
          <cell r="J132" t="str">
            <v>MONTSERRAT</v>
          </cell>
        </row>
        <row r="133">
          <cell r="H133" t="str">
            <v>HUMPOLEC</v>
          </cell>
          <cell r="J133" t="str">
            <v>MAROKO</v>
          </cell>
        </row>
        <row r="134">
          <cell r="H134" t="str">
            <v>CHOTĚBOŘ</v>
          </cell>
          <cell r="J134" t="str">
            <v>MOSAMBIK</v>
          </cell>
        </row>
        <row r="135">
          <cell r="H135" t="str">
            <v>LEDEČ NAD SÁZAVOU</v>
          </cell>
          <cell r="J135" t="str">
            <v>OMÁN</v>
          </cell>
        </row>
        <row r="136">
          <cell r="H136" t="str">
            <v>MORAVSKÉ BUDĚJOVICE</v>
          </cell>
          <cell r="J136" t="str">
            <v>NAMIBIE</v>
          </cell>
        </row>
        <row r="137">
          <cell r="H137" t="str">
            <v>NÁMĚŠŤ NAD OSLAVOU</v>
          </cell>
          <cell r="J137" t="str">
            <v>NAURU</v>
          </cell>
        </row>
        <row r="138">
          <cell r="H138" t="str">
            <v>PACOV</v>
          </cell>
          <cell r="J138" t="str">
            <v>NEPÁL</v>
          </cell>
        </row>
        <row r="139">
          <cell r="H139" t="str">
            <v>PELHŘIMOV</v>
          </cell>
          <cell r="J139" t="str">
            <v>ARUBA</v>
          </cell>
        </row>
        <row r="140">
          <cell r="H140" t="str">
            <v>TELČ</v>
          </cell>
          <cell r="J140" t="str">
            <v>NOVÁ KALEDONIE</v>
          </cell>
        </row>
        <row r="141">
          <cell r="H141" t="str">
            <v>TŘEBÍČ</v>
          </cell>
          <cell r="J141" t="str">
            <v>VANUATU</v>
          </cell>
        </row>
        <row r="142">
          <cell r="H142" t="str">
            <v>VELKÉ MEZIŘÍČÍ</v>
          </cell>
          <cell r="J142" t="str">
            <v>NOVÝ ZÉLAND</v>
          </cell>
        </row>
        <row r="143">
          <cell r="H143" t="str">
            <v>ŽĎÁR NAD SÁZAVOU</v>
          </cell>
          <cell r="J143" t="str">
            <v>NIKARAGUA</v>
          </cell>
        </row>
        <row r="144">
          <cell r="H144" t="str">
            <v>BRNO I</v>
          </cell>
          <cell r="J144" t="str">
            <v>NIGER</v>
          </cell>
        </row>
        <row r="145">
          <cell r="H145" t="str">
            <v>BRNO II</v>
          </cell>
          <cell r="J145" t="str">
            <v>NIGÉRIE</v>
          </cell>
        </row>
        <row r="146">
          <cell r="H146" t="str">
            <v>BRNO III</v>
          </cell>
          <cell r="J146" t="str">
            <v>NIUE</v>
          </cell>
        </row>
        <row r="147">
          <cell r="H147" t="str">
            <v>BRNO IV</v>
          </cell>
          <cell r="J147" t="str">
            <v>NORFOLK</v>
          </cell>
        </row>
        <row r="148">
          <cell r="H148" t="str">
            <v>BRNO VENKOV</v>
          </cell>
          <cell r="J148" t="str">
            <v>NORSKO</v>
          </cell>
        </row>
        <row r="149">
          <cell r="H149" t="str">
            <v>BLANSKO</v>
          </cell>
          <cell r="J149" t="str">
            <v>SEVERNÍ MARIANY</v>
          </cell>
        </row>
        <row r="150">
          <cell r="H150" t="str">
            <v>BOSKOVICE</v>
          </cell>
          <cell r="J150" t="str">
            <v>MENŠÍ ODLEH.OSTROVY USA</v>
          </cell>
        </row>
        <row r="151">
          <cell r="H151" t="str">
            <v>BŘECLAV</v>
          </cell>
          <cell r="J151" t="str">
            <v>MIKRONÉSIE</v>
          </cell>
        </row>
        <row r="152">
          <cell r="H152" t="str">
            <v>BUČOVICE</v>
          </cell>
          <cell r="J152" t="str">
            <v>MARSHALLOVY OSTROVY</v>
          </cell>
        </row>
        <row r="153">
          <cell r="H153" t="str">
            <v>HODONÍN</v>
          </cell>
          <cell r="J153" t="str">
            <v>PALAU</v>
          </cell>
        </row>
        <row r="154">
          <cell r="H154" t="str">
            <v>HUSTOPEČE</v>
          </cell>
          <cell r="J154" t="str">
            <v>PÁKISTÁN</v>
          </cell>
        </row>
        <row r="155">
          <cell r="H155" t="str">
            <v>IVANČICE</v>
          </cell>
          <cell r="J155" t="str">
            <v>PANAMA</v>
          </cell>
        </row>
        <row r="156">
          <cell r="H156" t="str">
            <v>KYJOV</v>
          </cell>
          <cell r="J156" t="str">
            <v>PAPUA NOVÁ GUINEA</v>
          </cell>
        </row>
        <row r="157">
          <cell r="H157" t="str">
            <v>MIKULOV</v>
          </cell>
          <cell r="J157" t="str">
            <v>PARAGUAY</v>
          </cell>
        </row>
        <row r="158">
          <cell r="H158" t="str">
            <v>MORAVSKÝ KRUMLOV</v>
          </cell>
          <cell r="J158" t="str">
            <v>PERU</v>
          </cell>
        </row>
        <row r="159">
          <cell r="H159" t="str">
            <v>SLAVKOV U BRNA</v>
          </cell>
          <cell r="J159" t="str">
            <v>FILIPÍNY</v>
          </cell>
        </row>
        <row r="160">
          <cell r="H160" t="str">
            <v>TIŠNOV</v>
          </cell>
          <cell r="J160" t="str">
            <v>PITCAIRN</v>
          </cell>
        </row>
        <row r="161">
          <cell r="H161" t="str">
            <v>VESELÍ NAD MORAVOU</v>
          </cell>
          <cell r="J161" t="str">
            <v>POLSKO</v>
          </cell>
        </row>
        <row r="162">
          <cell r="H162" t="str">
            <v>VYŠKOV</v>
          </cell>
          <cell r="J162" t="str">
            <v>GUINEA-BISSAU</v>
          </cell>
        </row>
        <row r="163">
          <cell r="H163" t="str">
            <v>ZNOJMO</v>
          </cell>
          <cell r="J163" t="str">
            <v>PORTORIKO</v>
          </cell>
        </row>
        <row r="164">
          <cell r="H164" t="str">
            <v>OLOMOUC</v>
          </cell>
          <cell r="J164" t="str">
            <v>KATAR</v>
          </cell>
        </row>
        <row r="165">
          <cell r="H165" t="str">
            <v>HRANICE</v>
          </cell>
          <cell r="J165" t="str">
            <v>RÉUNION</v>
          </cell>
        </row>
        <row r="166">
          <cell r="H166" t="str">
            <v>JESENÍK</v>
          </cell>
          <cell r="J166" t="str">
            <v>RUMUNSKO</v>
          </cell>
        </row>
        <row r="167">
          <cell r="H167" t="str">
            <v>KONICE</v>
          </cell>
          <cell r="J167" t="str">
            <v>RUSKO</v>
          </cell>
        </row>
        <row r="168">
          <cell r="H168" t="str">
            <v>LITOVEL</v>
          </cell>
          <cell r="J168" t="str">
            <v>RWANDA</v>
          </cell>
        </row>
        <row r="169">
          <cell r="H169" t="str">
            <v>PROSTĚJOV</v>
          </cell>
          <cell r="J169" t="str">
            <v>SVATÁ HELENA</v>
          </cell>
        </row>
        <row r="170">
          <cell r="H170" t="str">
            <v>PŘEROV</v>
          </cell>
          <cell r="J170" t="str">
            <v>SVATÝ KRYŠTOF A NEVIS</v>
          </cell>
        </row>
        <row r="171">
          <cell r="H171" t="str">
            <v>ŠTERNBERK</v>
          </cell>
          <cell r="J171" t="str">
            <v>ANGUILLA</v>
          </cell>
        </row>
        <row r="172">
          <cell r="H172" t="str">
            <v>ŠUMPERK</v>
          </cell>
          <cell r="J172" t="str">
            <v>SVATÁ LUCIE</v>
          </cell>
        </row>
        <row r="173">
          <cell r="H173" t="str">
            <v>ZÁBŘEH</v>
          </cell>
          <cell r="J173" t="str">
            <v>SVATÝ PIERRE A MIQUELON</v>
          </cell>
        </row>
        <row r="174">
          <cell r="H174" t="str">
            <v>OSTRAVA I</v>
          </cell>
          <cell r="J174" t="str">
            <v>SV.VINCENC A GRENADINY</v>
          </cell>
        </row>
        <row r="175">
          <cell r="H175" t="str">
            <v>OSTRAVA II</v>
          </cell>
          <cell r="J175" t="str">
            <v>SAN MARINO</v>
          </cell>
        </row>
        <row r="176">
          <cell r="H176" t="str">
            <v>OSTRAVA III</v>
          </cell>
          <cell r="J176" t="str">
            <v>SVATÝ TOMÁŠ</v>
          </cell>
        </row>
        <row r="177">
          <cell r="H177" t="str">
            <v>BOHUMÍN</v>
          </cell>
          <cell r="J177" t="str">
            <v>SAÚDSKÁ ARÁBIE</v>
          </cell>
        </row>
        <row r="178">
          <cell r="H178" t="str">
            <v>BRUNTÁL</v>
          </cell>
          <cell r="J178" t="str">
            <v>SENEGAL</v>
          </cell>
        </row>
        <row r="179">
          <cell r="H179" t="str">
            <v>ČESKÝ TĚŠÍN</v>
          </cell>
          <cell r="J179" t="str">
            <v>SEYCHELY</v>
          </cell>
        </row>
        <row r="180">
          <cell r="H180" t="str">
            <v>FRÝDEK-MÍSTEK</v>
          </cell>
          <cell r="J180" t="str">
            <v>SIERRA LEONE</v>
          </cell>
        </row>
        <row r="181">
          <cell r="H181" t="str">
            <v>FRÝDLANT NAD OSTRAV.</v>
          </cell>
          <cell r="J181" t="str">
            <v>SINGAPUR</v>
          </cell>
        </row>
        <row r="182">
          <cell r="H182" t="str">
            <v>FULNEK</v>
          </cell>
          <cell r="J182" t="str">
            <v>SLOVENSKO</v>
          </cell>
        </row>
        <row r="183">
          <cell r="H183" t="str">
            <v>HAVÍŘOV</v>
          </cell>
          <cell r="J183" t="str">
            <v>VIETNAM</v>
          </cell>
        </row>
        <row r="184">
          <cell r="H184" t="str">
            <v>HLUČÍN</v>
          </cell>
          <cell r="J184" t="str">
            <v>SLOVINSKO</v>
          </cell>
        </row>
        <row r="185">
          <cell r="H185" t="str">
            <v>KARVINÁ</v>
          </cell>
          <cell r="J185" t="str">
            <v>SOMÁLSKO</v>
          </cell>
        </row>
        <row r="186">
          <cell r="H186" t="str">
            <v>KOPŘIVNICE</v>
          </cell>
          <cell r="J186" t="str">
            <v>JIHOAFRICKÁ REPUBLIKA</v>
          </cell>
        </row>
        <row r="187">
          <cell r="H187" t="str">
            <v>KRNOV</v>
          </cell>
          <cell r="J187" t="str">
            <v>ZIMBABWE</v>
          </cell>
        </row>
        <row r="188">
          <cell r="H188" t="str">
            <v>NOVÝ JIČÍN</v>
          </cell>
          <cell r="J188" t="str">
            <v>ZÁPADNÍ SAHARA</v>
          </cell>
        </row>
        <row r="189">
          <cell r="H189" t="str">
            <v>OPAVA</v>
          </cell>
          <cell r="J189" t="str">
            <v>SURINAM</v>
          </cell>
        </row>
        <row r="190">
          <cell r="H190" t="str">
            <v>ORLOVÁ</v>
          </cell>
          <cell r="J190" t="str">
            <v>SVALBARD A O. JAN MAYEN</v>
          </cell>
        </row>
        <row r="191">
          <cell r="H191" t="str">
            <v>TŘINEC</v>
          </cell>
          <cell r="J191" t="str">
            <v>SVAZIJSKO</v>
          </cell>
        </row>
        <row r="192">
          <cell r="H192" t="str">
            <v>ZLÍN</v>
          </cell>
          <cell r="J192" t="str">
            <v>ŠVÝCARSKO</v>
          </cell>
        </row>
        <row r="193">
          <cell r="H193" t="str">
            <v>BYSTŘICE POD HOSTÝNEM</v>
          </cell>
          <cell r="J193" t="str">
            <v>SÝRIE</v>
          </cell>
        </row>
        <row r="194">
          <cell r="H194" t="str">
            <v>HOLEŠOV</v>
          </cell>
          <cell r="J194" t="str">
            <v>TÁDŽIKISTÁN</v>
          </cell>
        </row>
        <row r="195">
          <cell r="H195" t="str">
            <v>KROMĚŘÍŽ</v>
          </cell>
          <cell r="J195" t="str">
            <v>THAJSKO</v>
          </cell>
        </row>
        <row r="196">
          <cell r="H196" t="str">
            <v>LUHAČOVICE</v>
          </cell>
          <cell r="J196" t="str">
            <v>TOGO</v>
          </cell>
        </row>
        <row r="197">
          <cell r="H197" t="str">
            <v>OTROKOVICE</v>
          </cell>
          <cell r="J197" t="str">
            <v>TOKELAU</v>
          </cell>
        </row>
        <row r="198">
          <cell r="H198" t="str">
            <v>ROŽNOV POD RADH.</v>
          </cell>
          <cell r="J198" t="str">
            <v>TONGA</v>
          </cell>
        </row>
        <row r="199">
          <cell r="H199" t="str">
            <v>UHERSKÝ BROD</v>
          </cell>
          <cell r="J199" t="str">
            <v>TRINIDAD A TOBAGO</v>
          </cell>
        </row>
        <row r="200">
          <cell r="H200" t="str">
            <v>UHERSKÉ HRADIŠTĚ</v>
          </cell>
          <cell r="J200" t="str">
            <v>SPOJENÉ ARABSKÉ EMIRÁTY</v>
          </cell>
        </row>
        <row r="201">
          <cell r="H201" t="str">
            <v>VALAŠSKÉ MEZIŘÍČÍ</v>
          </cell>
          <cell r="J201" t="str">
            <v>TUNISKO</v>
          </cell>
        </row>
        <row r="202">
          <cell r="H202" t="str">
            <v>VALAŠSKÉ KLOBOUKY</v>
          </cell>
          <cell r="J202" t="str">
            <v>TURECKO</v>
          </cell>
        </row>
        <row r="203">
          <cell r="H203" t="str">
            <v>VSETÍN</v>
          </cell>
          <cell r="J203" t="str">
            <v>TURKMENISTÁN</v>
          </cell>
        </row>
        <row r="204">
          <cell r="H204" t="str">
            <v>SPECIALIZOVANÝ</v>
          </cell>
          <cell r="J204" t="str">
            <v>TURKS A CAICOS</v>
          </cell>
        </row>
        <row r="205">
          <cell r="J205" t="str">
            <v>TUVALU</v>
          </cell>
        </row>
        <row r="206">
          <cell r="J206" t="str">
            <v>UGANDA</v>
          </cell>
        </row>
        <row r="207">
          <cell r="J207" t="str">
            <v>UKRAJINA</v>
          </cell>
        </row>
        <row r="208">
          <cell r="J208" t="str">
            <v>EGYPT</v>
          </cell>
        </row>
        <row r="209">
          <cell r="J209" t="str">
            <v>SPOJENÉ KRÁLOVSTVÍ</v>
          </cell>
        </row>
        <row r="210">
          <cell r="J210" t="str">
            <v>TANZANIE</v>
          </cell>
        </row>
        <row r="211">
          <cell r="J211" t="str">
            <v>ZAMBIE</v>
          </cell>
        </row>
        <row r="212">
          <cell r="J212" t="str">
            <v>SPOJENÉ STÁTY</v>
          </cell>
        </row>
        <row r="213">
          <cell r="J213" t="str">
            <v>AMERICKÉ PANENSKÉ OSTR.</v>
          </cell>
        </row>
        <row r="214">
          <cell r="J214" t="str">
            <v>BURKINA FASO</v>
          </cell>
        </row>
        <row r="215">
          <cell r="J215" t="str">
            <v>URUGUAY</v>
          </cell>
        </row>
        <row r="216">
          <cell r="J216" t="str">
            <v>UZBEKISTÁN</v>
          </cell>
        </row>
        <row r="217">
          <cell r="J217" t="str">
            <v>WALLIS A FUTUNA</v>
          </cell>
        </row>
        <row r="218">
          <cell r="J218" t="str">
            <v>SAMOA</v>
          </cell>
        </row>
        <row r="219">
          <cell r="J219" t="str">
            <v>JEMEN</v>
          </cell>
        </row>
        <row r="220">
          <cell r="J220" t="str">
            <v>KONGO, DEMOKRAT.REPUB.</v>
          </cell>
        </row>
        <row r="221">
          <cell r="J221" t="str">
            <v>PALESTINA</v>
          </cell>
        </row>
        <row r="222">
          <cell r="J222" t="str">
            <v>MAKEDONIE</v>
          </cell>
        </row>
        <row r="223">
          <cell r="J223" t="str">
            <v>ŠVÉDSKO</v>
          </cell>
        </row>
        <row r="224">
          <cell r="J224" t="str">
            <v>ŘECKO</v>
          </cell>
        </row>
        <row r="225">
          <cell r="J225" t="str">
            <v>RAKOUSKO</v>
          </cell>
        </row>
        <row r="226">
          <cell r="J226" t="str">
            <v>BELGIE</v>
          </cell>
        </row>
        <row r="227">
          <cell r="J227" t="str">
            <v>DÁNSKO</v>
          </cell>
        </row>
        <row r="228">
          <cell r="J228" t="str">
            <v>IRSKO</v>
          </cell>
        </row>
        <row r="229">
          <cell r="J229" t="str">
            <v>LUCEMBURSKO</v>
          </cell>
        </row>
        <row r="230">
          <cell r="J230" t="str">
            <v>NIZOZEMSKO</v>
          </cell>
        </row>
        <row r="231">
          <cell r="J231" t="str">
            <v>PORTUGALSKO</v>
          </cell>
        </row>
        <row r="232">
          <cell r="J232" t="str">
            <v>ŠPANĚLSKO</v>
          </cell>
        </row>
        <row r="233">
          <cell r="J233" t="str">
            <v>BULHARSKO</v>
          </cell>
        </row>
        <row r="234">
          <cell r="J234" t="str">
            <v>SRBSKO</v>
          </cell>
        </row>
        <row r="235">
          <cell r="J235" t="str">
            <v>ČERNÁ HORA</v>
          </cell>
        </row>
        <row r="236">
          <cell r="J236" t="str">
            <v>Alandské ostrovy</v>
          </cell>
        </row>
        <row r="237">
          <cell r="J237" t="str">
            <v>Moldavská republika</v>
          </cell>
        </row>
        <row r="238">
          <cell r="J238" t="str">
            <v>Mnohonárodní stát Bolívie</v>
          </cell>
        </row>
        <row r="239">
          <cell r="J239" t="str">
            <v>Bolívarovská r. Venezuela</v>
          </cell>
        </row>
        <row r="240">
          <cell r="J240" t="str">
            <v>Sv. Martin (nizozem.část)</v>
          </cell>
        </row>
        <row r="241">
          <cell r="J241" t="str">
            <v>Svatý Bartoloměj</v>
          </cell>
        </row>
        <row r="242">
          <cell r="J242" t="str">
            <v>LIBYE</v>
          </cell>
        </row>
        <row r="243">
          <cell r="J243" t="str">
            <v>Sv.Martin (francouz.část)</v>
          </cell>
        </row>
        <row r="244">
          <cell r="J244" t="str">
            <v>Curaçao</v>
          </cell>
        </row>
        <row r="245">
          <cell r="J245" t="str">
            <v>Východní Timor</v>
          </cell>
        </row>
        <row r="246">
          <cell r="J246" t="str">
            <v>Guernsey</v>
          </cell>
        </row>
        <row r="247">
          <cell r="J247" t="str">
            <v>Jersey</v>
          </cell>
        </row>
        <row r="248">
          <cell r="J248" t="str">
            <v>FIDŽI</v>
          </cell>
        </row>
        <row r="249">
          <cell r="J249" t="str">
            <v>MYANMAR</v>
          </cell>
        </row>
        <row r="250">
          <cell r="J250" t="str">
            <v>SÚDÁN</v>
          </cell>
        </row>
        <row r="251">
          <cell r="J251" t="str">
            <v>Jižní Súdán</v>
          </cell>
        </row>
        <row r="252">
          <cell r="J252" t="str">
            <v>Bonaire,Sv.Eustach,SABA</v>
          </cell>
        </row>
      </sheetData>
    </sheetDataSet>
  </externalBook>
</externalLink>
</file>

<file path=xl/tables/table1.xml><?xml version="1.0" encoding="utf-8"?>
<table xmlns="http://schemas.openxmlformats.org/spreadsheetml/2006/main" id="1" name="Tabulka1" displayName="Tabulka1" ref="B3:G13" tableType="xml" totalsRowShown="0" dataDxfId="73">
  <tableColumns count="6">
    <tableColumn id="1" uniqueName="c_radku" name="Č.ř." dataDxfId="72">
      <xmlColumnPr mapId="5" xpath="/Pisemnost/DPHKH1/VetaA1/@c_radku" xmlDataType="decimal"/>
    </tableColumn>
    <tableColumn id="2" uniqueName="dic_odb" name="2" dataDxfId="71">
      <calculatedColumnFormula>IF(A.1!B8&lt;&gt;"",A.1!B8,"")</calculatedColumnFormula>
      <xmlColumnPr mapId="5" xpath="/Pisemnost/DPHKH1/VetaA1/@dic_odb" xmlDataType="string"/>
    </tableColumn>
    <tableColumn id="3" uniqueName="duzp" name="4" dataDxfId="70">
      <calculatedColumnFormula>IF(A.1!D8&lt;&gt;"",CONCATENATE(TEXT(A.1!D8,"DD.MM"),".",YEAR(A.1!D8)),"")</calculatedColumnFormula>
      <xmlColumnPr mapId="5" xpath="/Pisemnost/DPHKH1/VetaA1/@duzp" xmlDataType="string"/>
    </tableColumn>
    <tableColumn id="4" uniqueName="zakl_dane1" name="5" dataDxfId="69">
      <calculatedColumnFormula>IF(A.1!E8&lt;&gt;"",A.1!E8,"")</calculatedColumnFormula>
      <xmlColumnPr mapId="5" xpath="/Pisemnost/DPHKH1/VetaA1/@zakl_dane1" xmlDataType="decimal"/>
    </tableColumn>
    <tableColumn id="5" uniqueName="kod_pred_pl" name="6" dataDxfId="68">
      <calculatedColumnFormula>IF(A.1!F8&lt;&gt;"",A.1!F8,"")</calculatedColumnFormula>
      <xmlColumnPr mapId="5" xpath="/Pisemnost/DPHKH1/VetaA1/@kod_pred_pl" xmlDataType="string"/>
    </tableColumn>
    <tableColumn id="6" uniqueName="c_evid_dd" name="Evid. číslo DD" dataDxfId="67">
      <calculatedColumnFormula>IF(A.1!C8&lt;&gt;"",A.1!C8,"")</calculatedColumnFormula>
      <xmlColumnPr mapId="5" xpath="/Pisemnost/DPHKH1/VetaA1/@c_evid_dd" xmlDataType="string"/>
    </tableColumn>
  </tableColumns>
  <tableStyleInfo name="Styl tabulky 2 3 2 2 2" showFirstColumn="0" showLastColumn="0" showRowStripes="1" showColumnStripes="0"/>
</table>
</file>

<file path=xl/tables/table2.xml><?xml version="1.0" encoding="utf-8"?>
<table xmlns="http://schemas.openxmlformats.org/spreadsheetml/2006/main" id="3" name="Tabulka3" displayName="Tabulka3" ref="I3:S13" tableType="xml" totalsRowShown="0" dataDxfId="66">
  <tableColumns count="11">
    <tableColumn id="1" uniqueName="c_radku" name="Č.ř." dataDxfId="65">
      <xmlColumnPr mapId="5" xpath="/Pisemnost/DPHKH1/VetaA2/@c_radku" xmlDataType="decimal"/>
    </tableColumn>
    <tableColumn id="2" uniqueName="vatid_dod" name="2" dataDxfId="64">
      <calculatedColumnFormula>IF(A.2!B8&lt;&gt;"",MID(A.2!B8,3,(LEN(A.2!B8)-2)),"")</calculatedColumnFormula>
      <xmlColumnPr mapId="5" xpath="/Pisemnost/DPHKH1/VetaA2/@vatid_dod" xmlDataType="string"/>
    </tableColumn>
    <tableColumn id="12" uniqueName="k_stat" name="3" dataDxfId="63">
      <calculatedColumnFormula>IF(A.2!B8&lt;&gt;"",LEFT(A.2!B8,2),"")</calculatedColumnFormula>
      <xmlColumnPr mapId="5" xpath="/Pisemnost/DPHKH1/VetaA2/@k_stat" xmlDataType="string"/>
    </tableColumn>
    <tableColumn id="3" uniqueName="dppd" name="4" dataDxfId="62">
      <calculatedColumnFormula>IF(A.2!D8&lt;&gt;"",CONCATENATE(TEXT(A.2!D8,"DD.MM"),".",YEAR(A.2!D8)),"")</calculatedColumnFormula>
      <xmlColumnPr mapId="5" xpath="/Pisemnost/DPHKH1/VetaA2/@dppd" xmlDataType="string"/>
    </tableColumn>
    <tableColumn id="4" uniqueName="zakl_dane1" name="5" dataDxfId="61">
      <calculatedColumnFormula>IF(A.2!E8&lt;&gt;"",A.2!E8,"")</calculatedColumnFormula>
      <xmlColumnPr mapId="5" xpath="/Pisemnost/DPHKH1/VetaA2/@zakl_dane1" xmlDataType="decimal"/>
    </tableColumn>
    <tableColumn id="5" uniqueName="dan1" name="6" dataDxfId="60">
      <calculatedColumnFormula>IF(A.2!F8&lt;&gt;"",A.2!F8,"")</calculatedColumnFormula>
      <xmlColumnPr mapId="5" xpath="/Pisemnost/DPHKH1/VetaA2/@dan1" xmlDataType="decimal"/>
    </tableColumn>
    <tableColumn id="6" uniqueName="zakl_dane2" name="Evid. číslo DD" dataDxfId="59">
      <calculatedColumnFormula>IF(A.2!G8&lt;&gt;"",A.2!G8,"")</calculatedColumnFormula>
      <xmlColumnPr mapId="5" xpath="/Pisemnost/DPHKH1/VetaA2/@zakl_dane2" xmlDataType="decimal"/>
    </tableColumn>
    <tableColumn id="7" uniqueName="dan2" name="8" dataDxfId="58">
      <calculatedColumnFormula>IF(A.2!H8&lt;&gt;"",A.2!H8,"")</calculatedColumnFormula>
      <xmlColumnPr mapId="5" xpath="/Pisemnost/DPHKH1/VetaA2/@dan2" xmlDataType="decimal"/>
    </tableColumn>
    <tableColumn id="8" uniqueName="zakl_dane3" name="9" dataDxfId="57">
      <calculatedColumnFormula>IF(A.2!I8&lt;&gt;"",A.2!I8,"")</calculatedColumnFormula>
      <xmlColumnPr mapId="5" xpath="/Pisemnost/DPHKH1/VetaA2/@zakl_dane3" xmlDataType="decimal"/>
    </tableColumn>
    <tableColumn id="9" uniqueName="dan3" name="10" dataDxfId="56">
      <calculatedColumnFormula>IF(A.2!J8&lt;&gt;"",A.2!J8,"")</calculatedColumnFormula>
      <xmlColumnPr mapId="5" xpath="/Pisemnost/DPHKH1/VetaA2/@dan3" xmlDataType="decimal"/>
    </tableColumn>
    <tableColumn id="10" uniqueName="c_evid_dd" name="Evid. číslo DD2" dataDxfId="55">
      <calculatedColumnFormula>IF(A.2!C8&lt;&gt;"",A.2!C8,"")</calculatedColumnFormula>
      <xmlColumnPr mapId="5" xpath="/Pisemnost/DPHKH1/VetaA2/@c_evid_dd" xmlDataType="string"/>
    </tableColumn>
  </tableColumns>
  <tableStyleInfo name="Styl tabulky 2 3 2 2 2" showFirstColumn="0" showLastColumn="0" showRowStripes="1" showColumnStripes="0"/>
</table>
</file>

<file path=xl/tables/table3.xml><?xml version="1.0" encoding="utf-8"?>
<table xmlns="http://schemas.openxmlformats.org/spreadsheetml/2006/main" id="4" name="Tabulka4" displayName="Tabulka4" ref="U3:AB13" tableType="xml" totalsRowShown="0" dataDxfId="54">
  <tableColumns count="8">
    <tableColumn id="1" uniqueName="c_radku" name="Č.ř." dataDxfId="53">
      <xmlColumnPr mapId="5" xpath="/Pisemnost/DPHKH1/VetaA3/@c_radku" xmlDataType="decimal"/>
    </tableColumn>
    <tableColumn id="2" uniqueName="vatid_odb" name="2" dataDxfId="52">
      <calculatedColumnFormula>IF(A.3!B9&lt;&gt;"",A.3!B9,"")</calculatedColumnFormula>
      <xmlColumnPr mapId="5" xpath="/Pisemnost/DPHKH1/VetaA3/@vatid_odb" xmlDataType="string"/>
    </tableColumn>
    <tableColumn id="3" uniqueName="jm_prijm_obch" name="3" dataDxfId="51">
      <calculatedColumnFormula>IF(A.3!C9&lt;&gt;"",A.3!C9,"")</calculatedColumnFormula>
      <xmlColumnPr mapId="5" xpath="/Pisemnost/DPHKH1/VetaA3/@jm_prijm_obch" xmlDataType="string"/>
    </tableColumn>
    <tableColumn id="4" uniqueName="d_narozeni" name="4" dataDxfId="50">
      <calculatedColumnFormula>IF(A.3!D9&lt;&gt;"",CONCATENATE(TEXT(A.3!D9,"DD.MM"),".",YEAR(A.3!D9)),"")</calculatedColumnFormula>
      <xmlColumnPr mapId="5" xpath="/Pisemnost/DPHKH1/VetaA3/@d_narozeni" xmlDataType="string"/>
    </tableColumn>
    <tableColumn id="5" uniqueName="m_pobytu_sidlo" name="5" dataDxfId="49">
      <calculatedColumnFormula>IF(A.3!E9&lt;&gt;"",A.3!E9,"")</calculatedColumnFormula>
      <xmlColumnPr mapId="5" xpath="/Pisemnost/DPHKH1/VetaA3/@m_pobytu_sidlo" xmlDataType="string"/>
    </tableColumn>
    <tableColumn id="6" uniqueName="dup" name="7" dataDxfId="48">
      <calculatedColumnFormula>IF(A.3!G9&lt;&gt;"",CONCATENATE(TEXT(A.3!G9,"DD.MM"),".",YEAR(A.3!G9)),"")</calculatedColumnFormula>
      <xmlColumnPr mapId="5" xpath="/Pisemnost/DPHKH1/VetaA3/@dup" xmlDataType="string"/>
    </tableColumn>
    <tableColumn id="7" uniqueName="osv_plneni" name="8" dataDxfId="47">
      <calculatedColumnFormula>IF(A.3!H9&lt;&gt;"",A.3!H9,"")</calculatedColumnFormula>
      <xmlColumnPr mapId="5" xpath="/Pisemnost/DPHKH1/VetaA3/@osv_plneni" xmlDataType="decimal"/>
    </tableColumn>
    <tableColumn id="8" uniqueName="c_evid_dd" name="Evid. číslo DD" dataDxfId="46">
      <calculatedColumnFormula>IF(A.3!F9&lt;&gt;"",A.3!F9,"")</calculatedColumnFormula>
      <xmlColumnPr mapId="5" xpath="/Pisemnost/DPHKH1/VetaA3/@c_evid_dd" xmlDataType="string"/>
    </tableColumn>
  </tableColumns>
  <tableStyleInfo name="Styl tabulky 2 3 2 2 2" showFirstColumn="0" showLastColumn="0" showRowStripes="1" showColumnStripes="0"/>
</table>
</file>

<file path=xl/tables/table4.xml><?xml version="1.0" encoding="utf-8"?>
<table xmlns="http://schemas.openxmlformats.org/spreadsheetml/2006/main" id="5" name="Tabulka5" displayName="Tabulka5" ref="AD3:AO13" tableType="xml" totalsRowShown="0" dataDxfId="45">
  <tableColumns count="12">
    <tableColumn id="1" uniqueName="c_radku" name="Č.ř." dataDxfId="44">
      <xmlColumnPr mapId="5" xpath="/Pisemnost/DPHKH1/VetaA4/@c_radku" xmlDataType="decimal"/>
    </tableColumn>
    <tableColumn id="2" uniqueName="dic_odb" name="2" dataDxfId="43">
      <calculatedColumnFormula>IF(A.4!B8&lt;&gt;"",A.4!B8,"")</calculatedColumnFormula>
      <xmlColumnPr mapId="5" xpath="/Pisemnost/DPHKH1/VetaA4/@dic_odb" xmlDataType="string"/>
    </tableColumn>
    <tableColumn id="3" uniqueName="dppd" name="4" dataDxfId="42">
      <calculatedColumnFormula>IF(A.4!D8&lt;&gt;"",CONCATENATE(TEXT(A.4!D8,"DD.MM"),".",YEAR(A.4!D8)),"")</calculatedColumnFormula>
      <xmlColumnPr mapId="5" xpath="/Pisemnost/DPHKH1/VetaA4/@dppd" xmlDataType="string"/>
    </tableColumn>
    <tableColumn id="4" uniqueName="zakl_dane1" name="5" dataDxfId="41">
      <calculatedColumnFormula>IF(A.4!E8&lt;&gt;"",A.4!E8,"")</calculatedColumnFormula>
      <xmlColumnPr mapId="5" xpath="/Pisemnost/DPHKH1/VetaA4/@zakl_dane1" xmlDataType="decimal"/>
    </tableColumn>
    <tableColumn id="5" uniqueName="dan1" name="6" dataDxfId="40">
      <calculatedColumnFormula>IF(A.4!F8&lt;&gt;"",A.4!F8,"")</calculatedColumnFormula>
      <xmlColumnPr mapId="5" xpath="/Pisemnost/DPHKH1/VetaA4/@dan1" xmlDataType="decimal"/>
    </tableColumn>
    <tableColumn id="6" uniqueName="zakl_dane2" name="7" dataDxfId="39">
      <calculatedColumnFormula>IF(A.4!G8&lt;&gt;"",A.4!G8,"")</calculatedColumnFormula>
      <xmlColumnPr mapId="5" xpath="/Pisemnost/DPHKH1/VetaA4/@zakl_dane2" xmlDataType="decimal"/>
    </tableColumn>
    <tableColumn id="7" uniqueName="dan2" name="8" dataDxfId="38">
      <calculatedColumnFormula>IF(A.4!H8&lt;&gt;"",A.4!H8,"")</calculatedColumnFormula>
      <xmlColumnPr mapId="5" xpath="/Pisemnost/DPHKH1/VetaA4/@dan2" xmlDataType="decimal"/>
    </tableColumn>
    <tableColumn id="8" uniqueName="zakl_dane3" name="9" dataDxfId="37">
      <calculatedColumnFormula>IF(A.4!I8&lt;&gt;"",A.4!I8,"")</calculatedColumnFormula>
      <xmlColumnPr mapId="5" xpath="/Pisemnost/DPHKH1/VetaA4/@zakl_dane3" xmlDataType="decimal"/>
    </tableColumn>
    <tableColumn id="9" uniqueName="dan3" name="10" dataDxfId="36">
      <calculatedColumnFormula>IF(A.4!J8&lt;&gt;"",A.4!J8,"")</calculatedColumnFormula>
      <xmlColumnPr mapId="5" xpath="/Pisemnost/DPHKH1/VetaA4/@dan3" xmlDataType="decimal"/>
    </tableColumn>
    <tableColumn id="10" uniqueName="kod_rezim_pl" name="11" dataDxfId="35">
      <calculatedColumnFormula>IF(A.4!K8&lt;&gt;"",A.4!K8,"")</calculatedColumnFormula>
      <xmlColumnPr mapId="5" xpath="/Pisemnost/DPHKH1/VetaA4/@kod_rezim_pl" xmlDataType="string"/>
    </tableColumn>
    <tableColumn id="11" uniqueName="zdph_44" name="12" dataDxfId="34">
      <calculatedColumnFormula>IF(A.4!C8&lt;&gt;"",IF(LEFT(A.4!L8,1)="A","A",IF(LEFT(A.4!L8,1)="N","N",IF(LEFT(A.4!L8,1)="P","P",""))),"")</calculatedColumnFormula>
      <xmlColumnPr mapId="5" xpath="/Pisemnost/DPHKH1/VetaA4/@zdph_44" xmlDataType="string"/>
    </tableColumn>
    <tableColumn id="12" uniqueName="c_evid_dd" name="Evid. číslo DD" dataDxfId="33">
      <calculatedColumnFormula>IF(A.4!C8&lt;&gt;"",A.4!C8,"")</calculatedColumnFormula>
      <xmlColumnPr mapId="5" xpath="/Pisemnost/DPHKH1/VetaA4/@c_evid_dd" xmlDataType="string"/>
    </tableColumn>
  </tableColumns>
  <tableStyleInfo name="Styl tabulky 2 3 2 2 2" showFirstColumn="0" showLastColumn="0" showRowStripes="1" showColumnStripes="0"/>
</table>
</file>

<file path=xl/tables/table5.xml><?xml version="1.0" encoding="utf-8"?>
<table xmlns="http://schemas.openxmlformats.org/spreadsheetml/2006/main" id="6" name="Tabulka6" displayName="Tabulka6" ref="AQ3:BA13" tableType="xml" totalsRowShown="0" dataDxfId="32">
  <tableColumns count="11">
    <tableColumn id="1" uniqueName="c_radku" name="Č.ř." dataDxfId="31">
      <xmlColumnPr mapId="5" xpath="/Pisemnost/DPHKH1/VetaB1/@c_radku" xmlDataType="decimal"/>
    </tableColumn>
    <tableColumn id="2" uniqueName="dic_dod" name="2" dataDxfId="30">
      <calculatedColumnFormula>IF(B.1!B8&lt;&gt;"",B.1!B8,"")</calculatedColumnFormula>
      <xmlColumnPr mapId="5" xpath="/Pisemnost/DPHKH1/VetaB1/@dic_dod" xmlDataType="string"/>
    </tableColumn>
    <tableColumn id="3" uniqueName="duzp" name="4" dataDxfId="29">
      <calculatedColumnFormula>IF(B.1!D8&lt;&gt;"",CONCATENATE(TEXT(B.1!D8,"DD.MM"),".",YEAR(B.1!D8)),"")</calculatedColumnFormula>
      <xmlColumnPr mapId="5" xpath="/Pisemnost/DPHKH1/VetaB1/@duzp" xmlDataType="string"/>
    </tableColumn>
    <tableColumn id="4" uniqueName="zakl_dane1" name="5" dataDxfId="28">
      <calculatedColumnFormula>IF(B.1!E8&lt;&gt;"",B.1!E8,"")</calculatedColumnFormula>
      <xmlColumnPr mapId="5" xpath="/Pisemnost/DPHKH1/VetaB1/@zakl_dane1" xmlDataType="decimal"/>
    </tableColumn>
    <tableColumn id="5" uniqueName="dan1" name="6" dataDxfId="27">
      <calculatedColumnFormula>IF(B.1!F8&lt;&gt;"",B.1!F8,"")</calculatedColumnFormula>
      <xmlColumnPr mapId="5" xpath="/Pisemnost/DPHKH1/VetaB1/@dan1" xmlDataType="decimal"/>
    </tableColumn>
    <tableColumn id="6" uniqueName="zakl_dane2" name="7" dataDxfId="26">
      <calculatedColumnFormula>IF(B.1!G8&lt;&gt;"",B.1!G8,"")</calculatedColumnFormula>
      <xmlColumnPr mapId="5" xpath="/Pisemnost/DPHKH1/VetaB1/@zakl_dane2" xmlDataType="decimal"/>
    </tableColumn>
    <tableColumn id="7" uniqueName="dan2" name="8" dataDxfId="25">
      <calculatedColumnFormula>IF(B.1!H8&lt;&gt;"",B.1!H8,"")</calculatedColumnFormula>
      <xmlColumnPr mapId="5" xpath="/Pisemnost/DPHKH1/VetaB1/@dan2" xmlDataType="decimal"/>
    </tableColumn>
    <tableColumn id="8" uniqueName="zakl_dane3" name="9" dataDxfId="24">
      <calculatedColumnFormula>IF(B.1!I8&lt;&gt;"",B.1!I8,"")</calculatedColumnFormula>
      <xmlColumnPr mapId="5" xpath="/Pisemnost/DPHKH1/VetaB1/@zakl_dane3" xmlDataType="decimal"/>
    </tableColumn>
    <tableColumn id="9" uniqueName="dan3" name="10" dataDxfId="23">
      <calculatedColumnFormula>IF(B.1!J8&lt;&gt;"",B.1!J8,"")</calculatedColumnFormula>
      <xmlColumnPr mapId="5" xpath="/Pisemnost/DPHKH1/VetaB1/@dan3" xmlDataType="decimal"/>
    </tableColumn>
    <tableColumn id="10" uniqueName="kod_pred_pl" name="11" dataDxfId="22">
      <calculatedColumnFormula>IF(B.1!K8&lt;&gt;"",B.1!K8,"")</calculatedColumnFormula>
      <xmlColumnPr mapId="5" xpath="/Pisemnost/DPHKH1/VetaB1/@kod_pred_pl" xmlDataType="string"/>
    </tableColumn>
    <tableColumn id="11" uniqueName="c_evid_dd" name="Evid. číslo DD" dataDxfId="21">
      <calculatedColumnFormula>IF(B.1!C8&lt;&gt;"",B.1!C8,"")</calculatedColumnFormula>
      <xmlColumnPr mapId="5" xpath="/Pisemnost/DPHKH1/VetaB1/@c_evid_dd" xmlDataType="string"/>
    </tableColumn>
  </tableColumns>
  <tableStyleInfo name="Styl tabulky 2 3 2 2 2" showFirstColumn="0" showLastColumn="0" showRowStripes="1" showColumnStripes="0"/>
</table>
</file>

<file path=xl/tables/table6.xml><?xml version="1.0" encoding="utf-8"?>
<table xmlns="http://schemas.openxmlformats.org/spreadsheetml/2006/main" id="7" name="Tabulka7" displayName="Tabulka7" ref="BC3:BN13" tableType="xml" totalsRowShown="0" dataDxfId="20">
  <tableColumns count="12">
    <tableColumn id="1" uniqueName="c_radku" name="Č.ř." dataDxfId="19">
      <xmlColumnPr mapId="5" xpath="/Pisemnost/DPHKH1/VetaB2/@c_radku" xmlDataType="decimal"/>
    </tableColumn>
    <tableColumn id="2" uniqueName="dic_dod" name="2" dataDxfId="18">
      <calculatedColumnFormula>IF(B.2!B8&lt;&gt;"",B.2!B8,"")</calculatedColumnFormula>
      <xmlColumnPr mapId="5" xpath="/Pisemnost/DPHKH1/VetaB2/@dic_dod" xmlDataType="string"/>
    </tableColumn>
    <tableColumn id="3" uniqueName="dppd" name="4" dataDxfId="17">
      <calculatedColumnFormula>IF(B.2!D8&lt;&gt;"",CONCATENATE(TEXT(B.2!D8,"DD.MM"),".",YEAR(B.2!D8)),"")</calculatedColumnFormula>
      <xmlColumnPr mapId="5" xpath="/Pisemnost/DPHKH1/VetaB2/@dppd" xmlDataType="string"/>
    </tableColumn>
    <tableColumn id="4" uniqueName="zakl_dane1" name="5" dataDxfId="16">
      <calculatedColumnFormula>IF(B.2!E8&lt;&gt;"",B.2!E8,"")</calculatedColumnFormula>
      <xmlColumnPr mapId="5" xpath="/Pisemnost/DPHKH1/VetaB2/@zakl_dane1" xmlDataType="decimal"/>
    </tableColumn>
    <tableColumn id="5" uniqueName="dan1" name="6" dataDxfId="15">
      <calculatedColumnFormula>IF(B.2!F8&lt;&gt;"",B.2!F8,"")</calculatedColumnFormula>
      <xmlColumnPr mapId="5" xpath="/Pisemnost/DPHKH1/VetaB2/@dan1" xmlDataType="decimal"/>
    </tableColumn>
    <tableColumn id="6" uniqueName="zakl_dane2" name="7" dataDxfId="14">
      <calculatedColumnFormula>IF(B.2!G8&lt;&gt;"",B.2!G8,"")</calculatedColumnFormula>
      <xmlColumnPr mapId="5" xpath="/Pisemnost/DPHKH1/VetaB2/@zakl_dane2" xmlDataType="decimal"/>
    </tableColumn>
    <tableColumn id="7" uniqueName="dan2" name="8" dataDxfId="13">
      <calculatedColumnFormula>IF(B.2!H8&lt;&gt;"",B.2!H8,"")</calculatedColumnFormula>
      <xmlColumnPr mapId="5" xpath="/Pisemnost/DPHKH1/VetaB2/@dan2" xmlDataType="decimal"/>
    </tableColumn>
    <tableColumn id="8" uniqueName="zakl_dane3" name="9" dataDxfId="12">
      <calculatedColumnFormula>IF(B.2!I8&lt;&gt;"",B.2!I8,"")</calculatedColumnFormula>
      <xmlColumnPr mapId="5" xpath="/Pisemnost/DPHKH1/VetaB2/@zakl_dane3" xmlDataType="decimal"/>
    </tableColumn>
    <tableColumn id="9" uniqueName="dan3" name="10" dataDxfId="11">
      <calculatedColumnFormula>IF(B.2!J8&lt;&gt;"",B.2!J8,"")</calculatedColumnFormula>
      <xmlColumnPr mapId="5" xpath="/Pisemnost/DPHKH1/VetaB2/@dan3" xmlDataType="decimal"/>
    </tableColumn>
    <tableColumn id="10" uniqueName="pomer" name="11" dataDxfId="10">
      <calculatedColumnFormula>IF(B.2!C8&lt;&gt;"",IF(AND(LEFT(B.2!K8,1)&lt;&gt;"N",B.2!K8&lt;&gt;""),"A","N"),"")</calculatedColumnFormula>
      <xmlColumnPr mapId="5" xpath="/Pisemnost/DPHKH1/VetaB2/@pomer" xmlDataType="string"/>
    </tableColumn>
    <tableColumn id="11" uniqueName="zdph_44" name="12" dataDxfId="9">
      <calculatedColumnFormula>IF(B.2!C8&lt;&gt;"",IF(LEFT(B.2!L8,1)="A","A",IF(LEFT(B.2!L8,1)="N","N",IF(LEFT(B.2!L8,1)="P","P",""))),"")</calculatedColumnFormula>
      <xmlColumnPr mapId="5" xpath="/Pisemnost/DPHKH1/VetaB2/@zdph_44" xmlDataType="string"/>
    </tableColumn>
    <tableColumn id="12" uniqueName="c_evid_dd" name="Evid. číslo DD" dataDxfId="8">
      <calculatedColumnFormula>IF(B.2!C8&lt;&gt;"",B.2!C8,"")</calculatedColumnFormula>
      <xmlColumnPr mapId="5" xpath="/Pisemnost/DPHKH1/VetaB2/@c_evid_dd" xmlDataType="string"/>
    </tableColumn>
  </tableColumns>
  <tableStyleInfo name="Styl tabulky 2 3 2 2 2" showFirstColumn="0" showLastColumn="0" showRowStripes="1" showColumnStripes="0"/>
</table>
</file>

<file path=xl/tables/tableSingleCells1.xml><?xml version="1.0" encoding="utf-8"?>
<singleXmlCells xmlns="http://schemas.openxmlformats.org/spreadsheetml/2006/main">
  <singleXmlCell id="58" r="B7" connectionId="0">
    <xmlCellPr id="1" uniqueName="zakl_dane1">
      <xmlPr mapId="5" xpath="/Pisemnost/DPHKH1/VetaA5/@zakl_dane1" xmlDataType="decimal"/>
    </xmlCellPr>
  </singleXmlCell>
  <singleXmlCell id="59" r="C7" connectionId="0">
    <xmlCellPr id="1" uniqueName="dan1">
      <xmlPr mapId="5" xpath="/Pisemnost/DPHKH1/VetaA5/@dan1" xmlDataType="decimal"/>
    </xmlCellPr>
  </singleXmlCell>
  <singleXmlCell id="60" r="D7" connectionId="0">
    <xmlCellPr id="1" uniqueName="zakl_dane2">
      <xmlPr mapId="5" xpath="/Pisemnost/DPHKH1/VetaA5/@zakl_dane2" xmlDataType="decimal"/>
    </xmlCellPr>
  </singleXmlCell>
  <singleXmlCell id="61" r="E7" connectionId="0">
    <xmlCellPr id="1" uniqueName="dan2">
      <xmlPr mapId="5" xpath="/Pisemnost/DPHKH1/VetaA5/@dan2" xmlDataType="decimal"/>
    </xmlCellPr>
  </singleXmlCell>
  <singleXmlCell id="62" r="F7" connectionId="0">
    <xmlCellPr id="1" uniqueName="zakl_dane3">
      <xmlPr mapId="5" xpath="/Pisemnost/DPHKH1/VetaA5/@zakl_dane3" xmlDataType="decimal"/>
    </xmlCellPr>
  </singleXmlCell>
  <singleXmlCell id="63" r="G7" connectionId="0">
    <xmlCellPr id="1" uniqueName="dan3">
      <xmlPr mapId="5" xpath="/Pisemnost/DPHKH1/VetaA5/@dan3" xmlDataType="decimal"/>
    </xmlCellPr>
  </singleXmlCell>
  <singleXmlCell id="64" r="B15" connectionId="0">
    <xmlCellPr id="1" uniqueName="zakl_dane1">
      <xmlPr mapId="5" xpath="/Pisemnost/DPHKH1/VetaB3/@zakl_dane1" xmlDataType="decimal"/>
    </xmlCellPr>
  </singleXmlCell>
  <singleXmlCell id="65" r="C15" connectionId="0">
    <xmlCellPr id="1" uniqueName="dan1">
      <xmlPr mapId="5" xpath="/Pisemnost/DPHKH1/VetaB3/@dan1" xmlDataType="decimal"/>
    </xmlCellPr>
  </singleXmlCell>
  <singleXmlCell id="66" r="D15" connectionId="0">
    <xmlCellPr id="1" uniqueName="zakl_dane2">
      <xmlPr mapId="5" xpath="/Pisemnost/DPHKH1/VetaB3/@zakl_dane2" xmlDataType="decimal"/>
    </xmlCellPr>
  </singleXmlCell>
  <singleXmlCell id="67" r="E15" connectionId="0">
    <xmlCellPr id="1" uniqueName="dan2">
      <xmlPr mapId="5" xpath="/Pisemnost/DPHKH1/VetaB3/@dan2" xmlDataType="decimal"/>
    </xmlCellPr>
  </singleXmlCell>
  <singleXmlCell id="68" r="F15" connectionId="0">
    <xmlCellPr id="1" uniqueName="zakl_dane3">
      <xmlPr mapId="5" xpath="/Pisemnost/DPHKH1/VetaB3/@zakl_dane3" xmlDataType="decimal"/>
    </xmlCellPr>
  </singleXmlCell>
  <singleXmlCell id="69" r="G15" connectionId="0">
    <xmlCellPr id="1" uniqueName="dan3">
      <xmlPr mapId="5" xpath="/Pisemnost/DPHKH1/VetaB3/@dan3" xmlDataType="decimal"/>
    </xmlCellPr>
  </singleXmlCell>
</singleXmlCells>
</file>

<file path=xl/tables/tableSingleCells2.xml><?xml version="1.0" encoding="utf-8"?>
<singleXmlCells xmlns="http://schemas.openxmlformats.org/spreadsheetml/2006/main">
  <singleXmlCell id="2" r="B2" connectionId="0">
    <xmlCellPr id="1" uniqueName="c_jed_vyzvy">
      <xmlPr mapId="5" xpath="/Pisemnost/DPHKH1/VetaD/@c_jed_vyzvy" xmlDataType="string"/>
    </xmlCellPr>
  </singleXmlCell>
  <singleXmlCell id="8" r="B3" connectionId="0">
    <xmlCellPr id="1" uniqueName="ctvrt">
      <xmlPr mapId="5" xpath="/Pisemnost/DPHKH1/VetaD/@ctvrt" xmlDataType="decimal"/>
    </xmlCellPr>
  </singleXmlCell>
  <singleXmlCell id="9" r="B10" connectionId="0">
    <xmlCellPr id="1" uniqueName="rok">
      <xmlPr mapId="5" xpath="/Pisemnost/DPHKH1/VetaD/@rok" xmlDataType="decimal"/>
    </xmlCellPr>
  </singleXmlCell>
  <singleXmlCell id="10" r="B13" connectionId="0">
    <xmlCellPr id="1" uniqueName="zdobd_od">
      <xmlPr mapId="5" xpath="/Pisemnost/DPHKH1/VetaD/@zdobd_od" xmlDataType="string"/>
    </xmlCellPr>
  </singleXmlCell>
  <singleXmlCell id="11" r="B8" connectionId="0">
    <xmlCellPr id="1" uniqueName="khdph_forma">
      <xmlPr mapId="5" xpath="/Pisemnost/DPHKH1/VetaD/@khdph_forma" xmlDataType="string"/>
    </xmlCellPr>
  </singleXmlCell>
  <singleXmlCell id="12" r="B11" connectionId="0">
    <xmlCellPr id="1" uniqueName="vyzva_odp">
      <xmlPr mapId="5" xpath="/Pisemnost/DPHKH1/VetaD/@vyzva_odp" xmlDataType="string"/>
    </xmlCellPr>
  </singleXmlCell>
  <singleXmlCell id="13" r="B7" connectionId="0">
    <xmlCellPr id="1" uniqueName="k_uladis">
      <xmlPr mapId="5" xpath="/Pisemnost/DPHKH1/VetaD/@k_uladis" xmlDataType="anyType"/>
    </xmlCellPr>
  </singleXmlCell>
  <singleXmlCell id="14" r="B9" connectionId="0">
    <xmlCellPr id="1" uniqueName="mesic">
      <xmlPr mapId="5" xpath="/Pisemnost/DPHKH1/VetaD/@mesic" xmlDataType="decimal"/>
    </xmlCellPr>
  </singleXmlCell>
  <singleXmlCell id="15" r="B12" connectionId="0">
    <xmlCellPr id="1" uniqueName="zdobd_do">
      <xmlPr mapId="5" xpath="/Pisemnost/DPHKH1/VetaD/@zdobd_do" xmlDataType="string"/>
    </xmlCellPr>
  </singleXmlCell>
  <singleXmlCell id="16" r="B6" connectionId="0">
    <xmlCellPr id="1" uniqueName="dokument">
      <xmlPr mapId="5" xpath="/Pisemnost/DPHKH1/VetaD/@dokument" xmlDataType="anyType"/>
    </xmlCellPr>
  </singleXmlCell>
  <singleXmlCell id="17" r="B5" connectionId="0">
    <xmlCellPr id="1" uniqueName="d_zjist">
      <xmlPr mapId="5" xpath="/Pisemnost/DPHKH1/VetaD/@d_zjist" xmlDataType="string"/>
    </xmlCellPr>
  </singleXmlCell>
  <singleXmlCell id="18" r="B4" connectionId="0">
    <xmlCellPr id="1" uniqueName="d_poddp">
      <xmlPr mapId="5" xpath="/Pisemnost/DPHKH1/VetaD/@d_poddp" xmlDataType="string"/>
    </xmlCellPr>
  </singleXmlCell>
  <singleXmlCell id="19" r="B17" connectionId="0">
    <xmlCellPr id="1" uniqueName="c_pop">
      <xmlPr mapId="5" xpath="/Pisemnost/DPHKH1/VetaP/@c_pop" xmlDataType="decimal"/>
    </xmlCellPr>
  </singleXmlCell>
  <singleXmlCell id="20" r="B45" connectionId="0">
    <xmlCellPr id="1" uniqueName="zast_typ">
      <xmlPr mapId="5" xpath="/Pisemnost/DPHKH1/VetaP/@zast_typ" xmlDataType="string"/>
    </xmlCellPr>
  </singleXmlCell>
  <singleXmlCell id="21" r="B27" connectionId="0">
    <xmlCellPr id="1" uniqueName="opr_postaveni">
      <xmlPr mapId="5" xpath="/Pisemnost/DPHKH1/VetaP/@opr_postaveni" xmlDataType="string"/>
    </xmlCellPr>
  </singleXmlCell>
  <singleXmlCell id="22" r="B43" connectionId="0">
    <xmlCellPr id="1" uniqueName="zast_nazev">
      <xmlPr mapId="5" xpath="/Pisemnost/DPHKH1/VetaP/@zast_nazev" xmlDataType="string"/>
    </xmlCellPr>
  </singleXmlCell>
  <singleXmlCell id="23" r="B37" connectionId="0">
    <xmlCellPr id="1" uniqueName="ulice">
      <xmlPr mapId="5" xpath="/Pisemnost/DPHKH1/VetaP/@ulice" xmlDataType="string"/>
    </xmlCellPr>
  </singleXmlCell>
  <singleXmlCell id="24" r="B30" connectionId="0">
    <xmlCellPr id="1" uniqueName="psc">
      <xmlPr mapId="5" xpath="/Pisemnost/DPHKH1/VetaP/@psc" xmlDataType="string"/>
    </xmlCellPr>
  </singleXmlCell>
  <singleXmlCell id="25" r="B23" connectionId="0">
    <xmlCellPr id="1" uniqueName="id_dats">
      <xmlPr mapId="5" xpath="/Pisemnost/DPHKH1/VetaP/@id_dats" xmlDataType="string"/>
    </xmlCellPr>
  </singleXmlCell>
  <singleXmlCell id="26" r="B42" connectionId="0">
    <xmlCellPr id="1" uniqueName="zast_kod">
      <xmlPr mapId="5" xpath="/Pisemnost/DPHKH1/VetaP/@zast_kod" xmlDataType="string"/>
    </xmlCellPr>
  </singleXmlCell>
  <singleXmlCell id="27" r="B46" connectionId="0">
    <xmlCellPr id="1" uniqueName="zkrobchjm">
      <xmlPr mapId="5" xpath="/Pisemnost/DPHKH1/VetaP/@zkrobchjm" xmlDataType="string"/>
    </xmlCellPr>
  </singleXmlCell>
  <singleXmlCell id="28" r="B33" connectionId="0">
    <xmlCellPr id="1" uniqueName="sest_telef">
      <xmlPr mapId="5" xpath="/Pisemnost/DPHKH1/VetaP/@sest_telef" xmlDataType="string"/>
    </xmlCellPr>
  </singleXmlCell>
  <singleXmlCell id="29" r="B22" connectionId="0">
    <xmlCellPr id="1" uniqueName="email">
      <xmlPr mapId="5" xpath="/Pisemnost/DPHKH1/VetaP/@email" xmlDataType="string"/>
    </xmlCellPr>
  </singleXmlCell>
  <singleXmlCell id="30" r="B18" connectionId="0">
    <xmlCellPr id="1" uniqueName="c_pracufo">
      <xmlPr mapId="5" xpath="/Pisemnost/DPHKH1/VetaP/@c_pracufo" xmlDataType="decimal"/>
    </xmlCellPr>
  </singleXmlCell>
  <singleXmlCell id="31" r="B19" connectionId="0">
    <xmlCellPr id="1" uniqueName="c_telef">
      <xmlPr mapId="5" xpath="/Pisemnost/DPHKH1/VetaP/@c_telef" xmlDataType="string"/>
    </xmlCellPr>
  </singleXmlCell>
  <singleXmlCell id="32" r="B32" connectionId="0">
    <xmlCellPr id="1" uniqueName="sest_prijmeni">
      <xmlPr mapId="5" xpath="/Pisemnost/DPHKH1/VetaP/@sest_prijmeni" xmlDataType="string"/>
    </xmlCellPr>
  </singleXmlCell>
  <singleXmlCell id="33" r="B25" connectionId="0">
    <xmlCellPr id="1" uniqueName="naz_obce">
      <xmlPr mapId="5" xpath="/Pisemnost/DPHKH1/VetaP/@naz_obce" xmlDataType="string"/>
    </xmlCellPr>
  </singleXmlCell>
  <singleXmlCell id="34" r="B29" connectionId="0">
    <xmlCellPr id="1" uniqueName="prijmeni">
      <xmlPr mapId="5" xpath="/Pisemnost/DPHKH1/VetaP/@prijmeni" xmlDataType="string"/>
    </xmlCellPr>
  </singleXmlCell>
  <singleXmlCell id="35" r="B34" connectionId="0">
    <xmlCellPr id="1" uniqueName="stat">
      <xmlPr mapId="5" xpath="/Pisemnost/DPHKH1/VetaP/@stat" xmlDataType="string"/>
    </xmlCellPr>
  </singleXmlCell>
  <singleXmlCell id="36" r="B38" connectionId="0">
    <xmlCellPr id="1" uniqueName="zast_dat_nar">
      <xmlPr mapId="5" xpath="/Pisemnost/DPHKH1/VetaP/@zast_dat_nar" xmlDataType="string"/>
    </xmlCellPr>
  </singleXmlCell>
  <singleXmlCell id="37" r="B21" connectionId="0">
    <xmlCellPr id="1" uniqueName="dic">
      <xmlPr mapId="5" xpath="/Pisemnost/DPHKH1/VetaP/@dic" xmlDataType="string"/>
    </xmlCellPr>
  </singleXmlCell>
  <singleXmlCell id="38" r="B28" connectionId="0">
    <xmlCellPr id="1" uniqueName="opr_prijmeni">
      <xmlPr mapId="5" xpath="/Pisemnost/DPHKH1/VetaP/@opr_prijmeni" xmlDataType="string"/>
    </xmlCellPr>
  </singleXmlCell>
  <singleXmlCell id="39" r="B16" connectionId="0">
    <xmlCellPr id="1" uniqueName="c_orient">
      <xmlPr mapId="5" xpath="/Pisemnost/DPHKH1/VetaP/@c_orient" xmlDataType="string"/>
    </xmlCellPr>
  </singleXmlCell>
  <singleXmlCell id="40" r="B44" connectionId="0">
    <xmlCellPr id="1" uniqueName="zast_prijmeni">
      <xmlPr mapId="5" xpath="/Pisemnost/DPHKH1/VetaP/@zast_prijmeni" xmlDataType="string"/>
    </xmlCellPr>
  </singleXmlCell>
  <singleXmlCell id="41" r="B40" connectionId="0">
    <xmlCellPr id="1" uniqueName="zast_ic">
      <xmlPr mapId="5" xpath="/Pisemnost/DPHKH1/VetaP/@zast_ic" xmlDataType="string"/>
    </xmlCellPr>
  </singleXmlCell>
  <singleXmlCell id="42" r="B20" connectionId="0">
    <xmlCellPr id="1" uniqueName="c_ufo">
      <xmlPr mapId="5" xpath="/Pisemnost/DPHKH1/VetaP/@c_ufo" xmlDataType="decimal"/>
    </xmlCellPr>
  </singleXmlCell>
  <singleXmlCell id="43" r="B41" connectionId="0">
    <xmlCellPr id="1" uniqueName="zast_jmeno">
      <xmlPr mapId="5" xpath="/Pisemnost/DPHKH1/VetaP/@zast_jmeno" xmlDataType="string"/>
    </xmlCellPr>
  </singleXmlCell>
  <singleXmlCell id="44" r="B26" connectionId="0">
    <xmlCellPr id="1" uniqueName="opr_jmeno">
      <xmlPr mapId="5" xpath="/Pisemnost/DPHKH1/VetaP/@opr_jmeno" xmlDataType="string"/>
    </xmlCellPr>
  </singleXmlCell>
  <singleXmlCell id="45" r="B36" connectionId="0">
    <xmlCellPr id="1" uniqueName="typ_ds">
      <xmlPr mapId="5" xpath="/Pisemnost/DPHKH1/VetaP/@typ_ds" xmlDataType="string"/>
    </xmlCellPr>
  </singleXmlCell>
  <singleXmlCell id="46" r="B31" connectionId="0">
    <xmlCellPr id="1" uniqueName="sest_jmeno">
      <xmlPr mapId="5" xpath="/Pisemnost/DPHKH1/VetaP/@sest_jmeno" xmlDataType="string"/>
    </xmlCellPr>
  </singleXmlCell>
  <singleXmlCell id="47" r="B24" connectionId="0">
    <xmlCellPr id="1" uniqueName="jmeno">
      <xmlPr mapId="5" xpath="/Pisemnost/DPHKH1/VetaP/@jmeno" xmlDataType="string"/>
    </xmlCellPr>
  </singleXmlCell>
  <singleXmlCell id="48" r="B35" connectionId="0">
    <xmlCellPr id="1" uniqueName="titul">
      <xmlPr mapId="5" xpath="/Pisemnost/DPHKH1/VetaP/@titul" xmlDataType="string"/>
    </xmlCellPr>
  </singleXmlCell>
  <singleXmlCell id="49" r="B39" connectionId="0">
    <xmlCellPr id="1" uniqueName="zast_ev_cislo">
      <xmlPr mapId="5" xpath="/Pisemnost/DPHKH1/VetaP/@zast_ev_cislo" xmlDataType="string"/>
    </xmlCellPr>
  </singleXmlCell>
  <singleXmlCell id="50" r="B51" connectionId="0">
    <xmlCellPr id="1" uniqueName="obrat5">
      <xmlPr mapId="5" xpath="/Pisemnost/DPHKH1/VetaC/@obrat5" xmlDataType="decimal"/>
    </xmlCellPr>
  </singleXmlCell>
  <singleXmlCell id="51" r="B53" connectionId="0">
    <xmlCellPr id="1" uniqueName="pln5">
      <xmlPr mapId="5" xpath="/Pisemnost/DPHKH1/VetaC/@pln5" xmlDataType="decimal"/>
    </xmlCellPr>
  </singleXmlCell>
  <singleXmlCell id="52" r="B54" connectionId="0">
    <xmlCellPr id="1" uniqueName="pln_rez_pren">
      <xmlPr mapId="5" xpath="/Pisemnost/DPHKH1/VetaC/@pln_rez_pren" xmlDataType="decimal"/>
    </xmlCellPr>
  </singleXmlCell>
  <singleXmlCell id="53" r="B52" connectionId="0">
    <xmlCellPr id="1" uniqueName="pln23">
      <xmlPr mapId="5" xpath="/Pisemnost/DPHKH1/VetaC/@pln23" xmlDataType="decimal"/>
    </xmlCellPr>
  </singleXmlCell>
  <singleXmlCell id="54" r="B50" connectionId="0">
    <xmlCellPr id="1" uniqueName="obrat23">
      <xmlPr mapId="5" xpath="/Pisemnost/DPHKH1/VetaC/@obrat23" xmlDataType="decimal"/>
    </xmlCellPr>
  </singleXmlCell>
  <singleXmlCell id="55" r="B49" connectionId="0">
    <xmlCellPr id="1" uniqueName="celk_zd_a2">
      <xmlPr mapId="5" xpath="/Pisemnost/DPHKH1/VetaC/@celk_zd_a2" xmlDataType="decimal"/>
    </xmlCellPr>
  </singleXmlCell>
  <singleXmlCell id="56" r="B55" connectionId="0">
    <xmlCellPr id="1" uniqueName="rez_pren23">
      <xmlPr mapId="5" xpath="/Pisemnost/DPHKH1/VetaC/@rez_pren23" xmlDataType="decimal"/>
    </xmlCellPr>
  </singleXmlCell>
  <singleXmlCell id="57" r="B56" connectionId="0">
    <xmlCellPr id="1" uniqueName="rez_pren5">
      <xmlPr mapId="5" xpath="/Pisemnost/DPHKH1/VetaC/@rez_pren5"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comments" Target="../comments10.xml" /><Relationship Id="rId2" Type="http://schemas.openxmlformats.org/officeDocument/2006/relationships/vmlDrawing" Target="../drawings/vmlDrawing7.vml" /><Relationship Id="rId3" Type="http://schemas.openxmlformats.org/officeDocument/2006/relationships/printerSettings" Target="../printerSettings/printerSettings10.bin" /></Relationships>
</file>

<file path=xl/worksheets/_rels/sheet11.xml.rels><?xml version="1.0" encoding="UTF-8" standalone="yes"?><Relationships xmlns="http://schemas.openxmlformats.org/package/2006/relationships"><Relationship Id="rId1" Type="http://schemas.openxmlformats.org/officeDocument/2006/relationships/comments" Target="../comments11.xml" /><Relationship Id="rId2" Type="http://schemas.openxmlformats.org/officeDocument/2006/relationships/tableSingleCells" Target="../tables/tableSingleCells1.xml" /><Relationship Id="rId3" Type="http://schemas.openxmlformats.org/officeDocument/2006/relationships/vmlDrawing" Target="../drawings/vmlDrawing8.vml" /><Relationship Id="rId4" Type="http://schemas.openxmlformats.org/officeDocument/2006/relationships/printerSettings" Target="../printerSettings/printerSettings11.bin" /></Relationships>
</file>

<file path=xl/worksheets/_rels/sheet12.xml.rels><?xml version="1.0" encoding="UTF-8" standalone="yes"?><Relationships xmlns="http://schemas.openxmlformats.org/package/2006/relationships"><Relationship Id="rId1" Type="http://schemas.openxmlformats.org/officeDocument/2006/relationships/tableSingleCells" Target="../tables/tableSingleCells2.xml" /><Relationship Id="rId2" Type="http://schemas.openxmlformats.org/officeDocument/2006/relationships/printerSettings" Target="../printerSettings/printerSettings12.bin" /></Relationships>
</file>

<file path=xl/worksheets/_rels/sheet13.xml.rels><?xml version="1.0" encoding="UTF-8" standalone="yes"?><Relationships xmlns="http://schemas.openxmlformats.org/package/2006/relationships"><Relationship Id="rId1" Type="http://schemas.openxmlformats.org/officeDocument/2006/relationships/table" Target="../tables/table1.xml" /><Relationship Id="rId2" Type="http://schemas.openxmlformats.org/officeDocument/2006/relationships/table" Target="../tables/table2.xml" /><Relationship Id="rId3" Type="http://schemas.openxmlformats.org/officeDocument/2006/relationships/table" Target="../tables/table3.xml" /><Relationship Id="rId4" Type="http://schemas.openxmlformats.org/officeDocument/2006/relationships/table" Target="../tables/table4.xml" /><Relationship Id="rId5" Type="http://schemas.openxmlformats.org/officeDocument/2006/relationships/table" Target="../tables/table5.xml" /><Relationship Id="rId6" Type="http://schemas.openxmlformats.org/officeDocument/2006/relationships/table" Target="../tables/table6.xml" /><Relationship Id="rId7" Type="http://schemas.openxmlformats.org/officeDocument/2006/relationships/printerSettings" Target="../printerSettings/printerSettings13.bin" /></Relationships>
</file>

<file path=xl/worksheets/_rels/sheet14.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2.xml.rels><?xml version="1.0" encoding="UTF-8" standalone="yes"?><Relationships xmlns="http://schemas.openxmlformats.org/package/2006/relationships"><Relationship Id="rId1" Type="http://schemas.openxmlformats.org/officeDocument/2006/relationships/hyperlink" Target="https://adisspr.mfcr.cz/pmd/epo/formulare?nacteni=1" TargetMode="External" /><Relationship Id="rId2"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comments" Target="../comments3.xml" /><Relationship Id="rId2" Type="http://schemas.openxmlformats.org/officeDocument/2006/relationships/vmlDrawing" Target="../drawings/vmlDrawing1.vml" /><Relationship Id="rId3"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comments" Target="../comments4.xml" /><Relationship Id="rId2" Type="http://schemas.openxmlformats.org/officeDocument/2006/relationships/vmlDrawing" Target="../drawings/vmlDrawing2.vml" /><Relationship Id="rId3"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comments" Target="../comments5.xml" /><Relationship Id="rId2" Type="http://schemas.openxmlformats.org/officeDocument/2006/relationships/vmlDrawing" Target="../drawings/vmlDrawing3.vml" /><Relationship Id="rId3"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comments" Target="../comments6.xml" /><Relationship Id="rId2" Type="http://schemas.openxmlformats.org/officeDocument/2006/relationships/vmlDrawing" Target="../drawings/vmlDrawing4.vml" /><Relationship Id="rId3" Type="http://schemas.openxmlformats.org/officeDocument/2006/relationships/printerSettings" Target="../printerSettings/printerSettings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comments" Target="../comments8.xml" /><Relationship Id="rId2" Type="http://schemas.openxmlformats.org/officeDocument/2006/relationships/vmlDrawing" Target="../drawings/vmlDrawing5.vml" /><Relationship Id="rId3"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comments" Target="../comments9.xml" /><Relationship Id="rId2" Type="http://schemas.openxmlformats.org/officeDocument/2006/relationships/vmlDrawing" Target="../drawings/vmlDrawing6.vml" /><Relationship Id="rId3"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55996-3CF5-49C2-B06D-21D8BEA159D9}">
  <sheetPr>
    <pageSetUpPr fitToPage="1"/>
  </sheetPr>
  <dimension ref="A1:L99"/>
  <sheetViews>
    <sheetView tabSelected="1" workbookViewId="0" topLeftCell="A1">
      <selection pane="topLeft" activeCell="A7" sqref="A7:J7"/>
    </sheetView>
  </sheetViews>
  <sheetFormatPr defaultRowHeight="12.75"/>
  <cols>
    <col min="11" max="11" width="9.142857142857142" style="1"/>
    <col min="12" max="12" width="90.71428571428571" style="1" customWidth="1"/>
    <col min="13" max="30" width="9.142857142857142" style="1"/>
    <col min="268" max="268" width="90.71428571428571" customWidth="1"/>
    <col min="524" max="524" width="90.71428571428571" customWidth="1"/>
    <col min="780" max="780" width="90.71428571428571" customWidth="1"/>
    <col min="1036" max="1036" width="90.71428571428571" customWidth="1"/>
    <col min="1292" max="1292" width="90.71428571428571" customWidth="1"/>
    <col min="1548" max="1548" width="90.71428571428571" customWidth="1"/>
    <col min="1804" max="1804" width="90.71428571428571" customWidth="1"/>
    <col min="2060" max="2060" width="90.71428571428571" customWidth="1"/>
    <col min="2316" max="2316" width="90.71428571428571" customWidth="1"/>
    <col min="2572" max="2572" width="90.71428571428571" customWidth="1"/>
    <col min="2828" max="2828" width="90.71428571428571" customWidth="1"/>
    <col min="3084" max="3084" width="90.71428571428571" customWidth="1"/>
    <col min="3340" max="3340" width="90.71428571428571" customWidth="1"/>
    <col min="3596" max="3596" width="90.71428571428571" customWidth="1"/>
    <col min="3852" max="3852" width="90.71428571428571" customWidth="1"/>
    <col min="4108" max="4108" width="90.71428571428571" customWidth="1"/>
    <col min="4364" max="4364" width="90.71428571428571" customWidth="1"/>
    <col min="4620" max="4620" width="90.71428571428571" customWidth="1"/>
    <col min="4876" max="4876" width="90.71428571428571" customWidth="1"/>
    <col min="5132" max="5132" width="90.71428571428571" customWidth="1"/>
    <col min="5388" max="5388" width="90.71428571428571" customWidth="1"/>
    <col min="5644" max="5644" width="90.71428571428571" customWidth="1"/>
    <col min="5900" max="5900" width="90.71428571428571" customWidth="1"/>
    <col min="6156" max="6156" width="90.71428571428571" customWidth="1"/>
    <col min="6412" max="6412" width="90.71428571428571" customWidth="1"/>
    <col min="6668" max="6668" width="90.71428571428571" customWidth="1"/>
    <col min="6924" max="6924" width="90.71428571428571" customWidth="1"/>
    <col min="7180" max="7180" width="90.71428571428571" customWidth="1"/>
    <col min="7436" max="7436" width="90.71428571428571" customWidth="1"/>
    <col min="7692" max="7692" width="90.71428571428571" customWidth="1"/>
    <col min="7948" max="7948" width="90.71428571428571" customWidth="1"/>
    <col min="8204" max="8204" width="90.71428571428571" customWidth="1"/>
    <col min="8460" max="8460" width="90.71428571428571" customWidth="1"/>
    <col min="8716" max="8716" width="90.71428571428571" customWidth="1"/>
    <col min="8972" max="8972" width="90.71428571428571" customWidth="1"/>
    <col min="9228" max="9228" width="90.71428571428571" customWidth="1"/>
    <col min="9484" max="9484" width="90.71428571428571" customWidth="1"/>
    <col min="9740" max="9740" width="90.71428571428571" customWidth="1"/>
    <col min="9996" max="9996" width="90.71428571428571" customWidth="1"/>
    <col min="10252" max="10252" width="90.71428571428571" customWidth="1"/>
    <col min="10508" max="10508" width="90.71428571428571" customWidth="1"/>
    <col min="10764" max="10764" width="90.71428571428571" customWidth="1"/>
    <col min="11020" max="11020" width="90.71428571428571" customWidth="1"/>
    <col min="11276" max="11276" width="90.71428571428571" customWidth="1"/>
    <col min="11532" max="11532" width="90.71428571428571" customWidth="1"/>
    <col min="11788" max="11788" width="90.71428571428571" customWidth="1"/>
    <col min="12044" max="12044" width="90.71428571428571" customWidth="1"/>
    <col min="12300" max="12300" width="90.71428571428571" customWidth="1"/>
    <col min="12556" max="12556" width="90.71428571428571" customWidth="1"/>
    <col min="12812" max="12812" width="90.71428571428571" customWidth="1"/>
    <col min="13068" max="13068" width="90.71428571428571" customWidth="1"/>
    <col min="13324" max="13324" width="90.71428571428571" customWidth="1"/>
    <col min="13580" max="13580" width="90.71428571428571" customWidth="1"/>
    <col min="13836" max="13836" width="90.71428571428571" customWidth="1"/>
    <col min="14092" max="14092" width="90.71428571428571" customWidth="1"/>
    <col min="14348" max="14348" width="90.71428571428571" customWidth="1"/>
    <col min="14604" max="14604" width="90.71428571428571" customWidth="1"/>
    <col min="14860" max="14860" width="90.71428571428571" customWidth="1"/>
    <col min="15116" max="15116" width="90.71428571428571" customWidth="1"/>
    <col min="15372" max="15372" width="90.71428571428571" customWidth="1"/>
    <col min="15628" max="15628" width="90.71428571428571" customWidth="1"/>
    <col min="15884" max="15884" width="90.71428571428571" customWidth="1"/>
    <col min="16140" max="16140" width="90.71428571428571" customWidth="1"/>
  </cols>
  <sheetData>
    <row r="1" spans="1:12" ht="12.75">
      <c r="A1" s="82"/>
      <c r="B1" s="82"/>
      <c r="C1" s="82"/>
      <c r="D1" s="82"/>
      <c r="E1" s="82"/>
      <c r="F1" s="82"/>
      <c r="G1" s="82"/>
      <c r="H1" s="82"/>
      <c r="I1" s="82"/>
      <c r="J1" s="82"/>
      <c r="L1" s="247"/>
    </row>
    <row r="2" spans="1:12" ht="12.75">
      <c r="A2" s="82"/>
      <c r="B2" s="82"/>
      <c r="C2" s="82"/>
      <c r="D2" s="82"/>
      <c r="E2" s="82"/>
      <c r="F2" s="82"/>
      <c r="G2" s="82"/>
      <c r="H2" s="82"/>
      <c r="I2" s="82"/>
      <c r="J2" s="82"/>
      <c r="L2" s="247"/>
    </row>
    <row r="3" spans="1:12" ht="12.75">
      <c r="A3" s="82"/>
      <c r="B3" s="82"/>
      <c r="C3" s="82"/>
      <c r="D3" s="82"/>
      <c r="E3" s="82"/>
      <c r="F3" s="82"/>
      <c r="G3" s="82"/>
      <c r="H3" s="82"/>
      <c r="I3" s="82"/>
      <c r="J3" s="82"/>
      <c r="L3" s="247"/>
    </row>
    <row r="4" spans="1:12" ht="12.75">
      <c r="A4" s="82"/>
      <c r="B4" s="82"/>
      <c r="C4" s="82"/>
      <c r="D4" s="82"/>
      <c r="E4" s="82"/>
      <c r="F4" s="82"/>
      <c r="G4" s="82"/>
      <c r="H4" s="82"/>
      <c r="I4" s="82"/>
      <c r="J4" s="82"/>
      <c r="L4" s="83"/>
    </row>
    <row r="5" spans="1:12" ht="12.75">
      <c r="A5" s="82"/>
      <c r="B5" s="82"/>
      <c r="C5" s="82"/>
      <c r="D5" s="82"/>
      <c r="E5" s="82"/>
      <c r="F5" s="82"/>
      <c r="G5" s="82"/>
      <c r="H5" s="82"/>
      <c r="I5" s="82"/>
      <c r="J5" s="82"/>
      <c r="L5" s="234"/>
    </row>
    <row r="6" spans="1:12" ht="12.75">
      <c r="A6" s="82"/>
      <c r="B6" s="82"/>
      <c r="C6" s="82"/>
      <c r="D6" s="82"/>
      <c r="E6" s="82"/>
      <c r="F6" s="82"/>
      <c r="G6" s="82"/>
      <c r="H6" s="82"/>
      <c r="I6" s="82"/>
      <c r="J6" s="82"/>
      <c r="L6" s="234"/>
    </row>
    <row r="7" spans="1:12" ht="60" customHeight="1">
      <c r="A7" s="248" t="s">
        <v>2727</v>
      </c>
      <c r="B7" s="248"/>
      <c r="C7" s="248"/>
      <c r="D7" s="248"/>
      <c r="E7" s="248"/>
      <c r="F7" s="248"/>
      <c r="G7" s="248"/>
      <c r="H7" s="248"/>
      <c r="I7" s="248"/>
      <c r="J7" s="248"/>
      <c r="L7" s="234"/>
    </row>
    <row r="8" spans="1:12" ht="15" customHeight="1">
      <c r="A8" s="249" t="s">
        <v>2780</v>
      </c>
      <c r="B8" s="249"/>
      <c r="C8" s="249"/>
      <c r="D8" s="249"/>
      <c r="E8" s="249"/>
      <c r="F8" s="249"/>
      <c r="G8" s="249"/>
      <c r="H8" s="249"/>
      <c r="I8" s="249"/>
      <c r="J8" s="249"/>
      <c r="L8" s="234"/>
    </row>
    <row r="9" spans="1:12" ht="30" customHeight="1">
      <c r="A9" s="237" t="s">
        <v>2726</v>
      </c>
      <c r="B9" s="237"/>
      <c r="C9" s="237"/>
      <c r="D9" s="237"/>
      <c r="E9" s="237"/>
      <c r="F9" s="237"/>
      <c r="G9" s="237"/>
      <c r="H9" s="237"/>
      <c r="I9" s="237"/>
      <c r="J9" s="237"/>
      <c r="L9" s="246"/>
    </row>
    <row r="10" spans="1:10" ht="45" customHeight="1">
      <c r="A10" s="237"/>
      <c r="B10" s="237"/>
      <c r="C10" s="237"/>
      <c r="D10" s="237"/>
      <c r="E10" s="237"/>
      <c r="F10" s="237"/>
      <c r="G10" s="237"/>
      <c r="H10" s="237"/>
      <c r="I10" s="237"/>
      <c r="J10" s="237"/>
    </row>
    <row r="11" spans="1:12" ht="15" customHeight="1">
      <c r="A11" s="241" t="s">
        <v>2728</v>
      </c>
      <c r="B11" s="245"/>
      <c r="C11" s="245"/>
      <c r="D11" s="245"/>
      <c r="E11" s="245"/>
      <c r="F11" s="245"/>
      <c r="G11" s="245"/>
      <c r="H11" s="245"/>
      <c r="I11" s="245"/>
      <c r="J11" s="245"/>
      <c r="L11" s="83"/>
    </row>
    <row r="12" spans="1:12" ht="30" customHeight="1">
      <c r="A12" s="231" t="s">
        <v>2781</v>
      </c>
      <c r="B12" s="231"/>
      <c r="C12" s="231"/>
      <c r="D12" s="231"/>
      <c r="E12" s="231"/>
      <c r="F12" s="231"/>
      <c r="G12" s="231"/>
      <c r="H12" s="231"/>
      <c r="I12" s="231"/>
      <c r="J12" s="231"/>
      <c r="L12" s="222"/>
    </row>
    <row r="13" spans="1:12" ht="30" customHeight="1">
      <c r="A13" s="231" t="s">
        <v>2729</v>
      </c>
      <c r="B13" s="231"/>
      <c r="C13" s="231"/>
      <c r="D13" s="231"/>
      <c r="E13" s="231"/>
      <c r="F13" s="231"/>
      <c r="G13" s="231"/>
      <c r="H13" s="231"/>
      <c r="I13" s="231"/>
      <c r="J13" s="231"/>
      <c r="L13" s="234"/>
    </row>
    <row r="14" spans="1:12" ht="45" customHeight="1">
      <c r="A14" s="231" t="s">
        <v>2730</v>
      </c>
      <c r="B14" s="231"/>
      <c r="C14" s="231"/>
      <c r="D14" s="231"/>
      <c r="E14" s="231"/>
      <c r="F14" s="231"/>
      <c r="G14" s="231"/>
      <c r="H14" s="231"/>
      <c r="I14" s="231"/>
      <c r="J14" s="231"/>
      <c r="L14" s="234"/>
    </row>
    <row r="15" spans="1:12" ht="30" customHeight="1">
      <c r="A15" s="231" t="s">
        <v>2731</v>
      </c>
      <c r="B15" s="231"/>
      <c r="C15" s="231"/>
      <c r="D15" s="231"/>
      <c r="E15" s="231"/>
      <c r="F15" s="231"/>
      <c r="G15" s="231"/>
      <c r="H15" s="231"/>
      <c r="I15" s="231"/>
      <c r="J15" s="231"/>
      <c r="L15" s="246"/>
    </row>
    <row r="16" spans="1:12" ht="30" customHeight="1">
      <c r="A16" s="231" t="s">
        <v>2732</v>
      </c>
      <c r="B16" s="231"/>
      <c r="C16" s="231"/>
      <c r="D16" s="231"/>
      <c r="E16" s="231"/>
      <c r="F16" s="231"/>
      <c r="G16" s="231"/>
      <c r="H16" s="231"/>
      <c r="I16" s="231"/>
      <c r="J16" s="231"/>
      <c r="L16" s="83"/>
    </row>
    <row r="17" spans="1:12" ht="45" customHeight="1">
      <c r="A17" s="232"/>
      <c r="B17" s="233"/>
      <c r="C17" s="233"/>
      <c r="D17" s="233"/>
      <c r="E17" s="233"/>
      <c r="F17" s="233"/>
      <c r="G17" s="233"/>
      <c r="H17" s="233"/>
      <c r="I17" s="233"/>
      <c r="J17" s="233"/>
      <c r="L17" s="234"/>
    </row>
    <row r="18" spans="1:12" ht="45" customHeight="1">
      <c r="A18" s="235" t="s">
        <v>2737</v>
      </c>
      <c r="B18" s="235"/>
      <c r="C18" s="235"/>
      <c r="D18" s="235"/>
      <c r="E18" s="235"/>
      <c r="F18" s="235"/>
      <c r="G18" s="235"/>
      <c r="H18" s="235"/>
      <c r="I18" s="235"/>
      <c r="J18" s="235"/>
      <c r="L18" s="234"/>
    </row>
    <row r="19" spans="1:12" ht="30" customHeight="1">
      <c r="A19" s="236" t="str">
        <f>+IF(A85=2,HYPERLINK("http://business.center.cz/business/sablony/s8-priznani-k-dani-z-pridane-hodnoty-dph.aspx"),IF(A85=3,HYPERLINK("http://www.podnikatel.cz/formulare/kategorie/dph/"),HYPERLINK("http://business.center.cz/business/sablony/s8-priznani-k-dani-z-pridane-hodnoty-dph.aspx")))</f>
        <v>http://business.center.cz/business/sablony/s8-priznani-k-dani-z-pridane-hodnoty-dph.aspx</v>
      </c>
      <c r="B19" s="237"/>
      <c r="C19" s="237"/>
      <c r="D19" s="237"/>
      <c r="E19" s="237"/>
      <c r="F19" s="237"/>
      <c r="G19" s="237"/>
      <c r="H19" s="237"/>
      <c r="I19" s="237"/>
      <c r="J19" s="237"/>
      <c r="L19" s="238"/>
    </row>
    <row r="20" spans="1:12" ht="45" customHeight="1">
      <c r="A20" s="239"/>
      <c r="B20" s="240"/>
      <c r="C20" s="240"/>
      <c r="D20" s="240"/>
      <c r="E20" s="240"/>
      <c r="F20" s="240"/>
      <c r="G20" s="240"/>
      <c r="H20" s="240"/>
      <c r="I20" s="240"/>
      <c r="J20" s="240"/>
      <c r="L20" s="238"/>
    </row>
    <row r="21" spans="1:12" ht="15" customHeight="1">
      <c r="A21" s="241" t="s">
        <v>2733</v>
      </c>
      <c r="B21" s="242"/>
      <c r="C21" s="242"/>
      <c r="D21" s="242"/>
      <c r="E21" s="242"/>
      <c r="F21" s="242"/>
      <c r="G21" s="242"/>
      <c r="H21" s="242"/>
      <c r="I21" s="242"/>
      <c r="J21" s="242"/>
      <c r="L21" s="238"/>
    </row>
    <row r="22" spans="1:12" ht="30" customHeight="1">
      <c r="A22" s="243" t="s">
        <v>2734</v>
      </c>
      <c r="B22" s="243"/>
      <c r="C22" s="243"/>
      <c r="D22" s="243"/>
      <c r="E22" s="243"/>
      <c r="F22" s="243"/>
      <c r="G22" s="243"/>
      <c r="H22" s="243"/>
      <c r="I22" s="243"/>
      <c r="J22" s="243"/>
      <c r="L22" s="238"/>
    </row>
    <row r="23" spans="1:12" ht="15" customHeight="1">
      <c r="A23" s="243" t="s">
        <v>2735</v>
      </c>
      <c r="B23" s="243"/>
      <c r="C23" s="243"/>
      <c r="D23" s="243"/>
      <c r="E23" s="243"/>
      <c r="F23" s="243"/>
      <c r="G23" s="243"/>
      <c r="H23" s="243"/>
      <c r="I23" s="243"/>
      <c r="J23" s="243"/>
      <c r="L23" s="238"/>
    </row>
    <row r="24" spans="1:12" ht="30" customHeight="1">
      <c r="A24" s="231" t="s">
        <v>2738</v>
      </c>
      <c r="B24" s="244"/>
      <c r="C24" s="244"/>
      <c r="D24" s="244"/>
      <c r="E24" s="244"/>
      <c r="F24" s="244"/>
      <c r="G24" s="244"/>
      <c r="H24" s="244"/>
      <c r="I24" s="244"/>
      <c r="J24" s="244"/>
      <c r="L24" s="238"/>
    </row>
    <row r="25" spans="1:12" ht="30" customHeight="1">
      <c r="A25" s="231" t="s">
        <v>2736</v>
      </c>
      <c r="B25" s="231"/>
      <c r="C25" s="231"/>
      <c r="D25" s="231"/>
      <c r="E25" s="231"/>
      <c r="F25" s="231"/>
      <c r="G25" s="231"/>
      <c r="H25" s="231"/>
      <c r="I25" s="231"/>
      <c r="J25" s="231"/>
      <c r="L25" s="238"/>
    </row>
    <row r="26" spans="1:12" ht="30" customHeight="1">
      <c r="A26" s="231"/>
      <c r="B26" s="231"/>
      <c r="C26" s="231"/>
      <c r="D26" s="231"/>
      <c r="E26" s="231"/>
      <c r="F26" s="231"/>
      <c r="G26" s="231"/>
      <c r="H26" s="231"/>
      <c r="I26" s="231"/>
      <c r="J26" s="231"/>
      <c r="L26" s="238"/>
    </row>
    <row r="27" spans="1:12" ht="12.75">
      <c r="A27" s="230"/>
      <c r="B27" s="230"/>
      <c r="C27" s="230"/>
      <c r="D27" s="230"/>
      <c r="E27" s="230"/>
      <c r="F27" s="230"/>
      <c r="G27" s="230"/>
      <c r="H27" s="230"/>
      <c r="I27" s="230"/>
      <c r="J27" s="230"/>
      <c r="L27" s="238"/>
    </row>
    <row r="28" spans="1:12" ht="12.75">
      <c r="A28" s="230"/>
      <c r="B28" s="230"/>
      <c r="C28" s="230"/>
      <c r="D28" s="230"/>
      <c r="E28" s="230"/>
      <c r="F28" s="230"/>
      <c r="G28" s="230"/>
      <c r="H28" s="230"/>
      <c r="I28" s="230"/>
      <c r="J28" s="230"/>
      <c r="L28" s="238"/>
    </row>
    <row r="29" spans="1:10" ht="12.75">
      <c r="A29" s="230" t="s">
        <v>529</v>
      </c>
      <c r="B29" s="230"/>
      <c r="C29" s="230"/>
      <c r="D29" s="230"/>
      <c r="E29" s="230"/>
      <c r="F29" s="230"/>
      <c r="G29" s="230"/>
      <c r="H29" s="230"/>
      <c r="I29" s="230"/>
      <c r="J29" s="230"/>
    </row>
    <row r="30" spans="1:10" ht="12.75">
      <c r="A30" s="1"/>
      <c r="B30" s="1"/>
      <c r="C30" s="1"/>
      <c r="D30" s="1"/>
      <c r="E30" s="1"/>
      <c r="F30" s="1"/>
      <c r="G30" s="1"/>
      <c r="H30" s="1"/>
      <c r="I30" s="1"/>
      <c r="J30" s="1"/>
    </row>
    <row r="31" spans="1:10" ht="12.75">
      <c r="A31" s="1"/>
      <c r="B31" s="1"/>
      <c r="C31" s="1"/>
      <c r="D31" s="1"/>
      <c r="E31" s="1"/>
      <c r="F31" s="1"/>
      <c r="G31" s="1"/>
      <c r="H31" s="1"/>
      <c r="I31" s="1"/>
      <c r="J31" s="1"/>
    </row>
    <row r="32" spans="1:10" ht="12.75">
      <c r="A32" s="1"/>
      <c r="B32" s="1"/>
      <c r="C32" s="1"/>
      <c r="D32" s="1"/>
      <c r="E32" s="1"/>
      <c r="F32" s="1"/>
      <c r="G32" s="1"/>
      <c r="H32" s="1"/>
      <c r="I32" s="1"/>
      <c r="J32" s="1"/>
    </row>
    <row r="33" spans="1:10" ht="12.75">
      <c r="A33" s="1"/>
      <c r="B33" s="1"/>
      <c r="C33" s="1"/>
      <c r="D33" s="1"/>
      <c r="E33" s="1"/>
      <c r="F33" s="1"/>
      <c r="G33" s="1"/>
      <c r="H33" s="1"/>
      <c r="I33" s="1"/>
      <c r="J33" s="1"/>
    </row>
    <row r="34" spans="1:10" ht="12.75">
      <c r="A34" s="1"/>
      <c r="B34" s="1"/>
      <c r="C34" s="1"/>
      <c r="D34" s="1"/>
      <c r="E34" s="1"/>
      <c r="F34" s="1"/>
      <c r="G34" s="1"/>
      <c r="H34" s="1"/>
      <c r="I34" s="1"/>
      <c r="J34" s="1"/>
    </row>
    <row r="35" s="1" customFormat="1" ht="12.75"/>
    <row r="36" s="1" customFormat="1" ht="12.75"/>
    <row r="37" s="1" customFormat="1" ht="12.75"/>
    <row r="38" s="1" customFormat="1" ht="12.75"/>
    <row r="39" s="1" customFormat="1" ht="12.75"/>
    <row r="40" s="1" customFormat="1" ht="12.75"/>
    <row r="41" s="1" customFormat="1" ht="12.75"/>
    <row r="42" s="1" customFormat="1" ht="12.75"/>
    <row r="43" s="1" customFormat="1" ht="12.75"/>
    <row r="44" s="1" customFormat="1" ht="12.75"/>
    <row r="45" s="1" customFormat="1" ht="12.75"/>
    <row r="46" s="1" customFormat="1" ht="12.75"/>
    <row r="47" s="1" customFormat="1" ht="12.75"/>
    <row r="48" s="1" customFormat="1" ht="12.75"/>
    <row r="49" s="1" customFormat="1" ht="12.75"/>
    <row r="50" s="1" customFormat="1" ht="12.75"/>
    <row r="51" s="1" customFormat="1" ht="12.75"/>
    <row r="52" s="1" customFormat="1" ht="12.75"/>
    <row r="53" s="1" customFormat="1" ht="12.75"/>
    <row r="54" s="1" customFormat="1" ht="12.75"/>
    <row r="55" s="1" customFormat="1" ht="12.75"/>
    <row r="56" s="1" customFormat="1" ht="12.75"/>
    <row r="57" s="1" customFormat="1" ht="12.75"/>
    <row r="58" s="1" customFormat="1" ht="12.75"/>
    <row r="59" s="1" customFormat="1" ht="12.75"/>
    <row r="60" s="1" customFormat="1" ht="12.75"/>
    <row r="61" s="1" customFormat="1" ht="12.75"/>
    <row r="62" s="1" customFormat="1" ht="12.75"/>
    <row r="63" s="1" customFormat="1" ht="12.75"/>
    <row r="64" s="1" customFormat="1" ht="12.75"/>
    <row r="65" s="1" customFormat="1" ht="12.75"/>
    <row r="66" s="1" customFormat="1" ht="12.75"/>
    <row r="67" s="1" customFormat="1" ht="12.75"/>
    <row r="68" s="1" customFormat="1" ht="12.75"/>
    <row r="69" s="1" customFormat="1" ht="12.75"/>
    <row r="70" s="1" customFormat="1" ht="12.75"/>
    <row r="71" s="1" customFormat="1" ht="12.75"/>
    <row r="72" s="1" customFormat="1" ht="12.75"/>
    <row r="73" s="1" customFormat="1" ht="12.75"/>
    <row r="74" s="1" customFormat="1" ht="12.75"/>
    <row r="75" s="1" customFormat="1" ht="12.75"/>
    <row r="76" s="1" customFormat="1" ht="12.75"/>
    <row r="77" s="1" customFormat="1" ht="12.75"/>
    <row r="78" s="1" customFormat="1" ht="12.75"/>
    <row r="79" s="1" customFormat="1" ht="12.75"/>
    <row r="80" s="1" customFormat="1" ht="12.75"/>
    <row r="81" s="1" customFormat="1" ht="12.75"/>
    <row r="82" s="1" customFormat="1" ht="12.75"/>
    <row r="83" s="1" customFormat="1" ht="12.75"/>
    <row r="84" s="1" customFormat="1" ht="12.75"/>
    <row r="85" spans="1:1" s="1" customFormat="1" ht="12.75">
      <c r="A85" s="3">
        <v>1.0</v>
      </c>
    </row>
    <row r="86" spans="1:1" s="1" customFormat="1" ht="12.75">
      <c r="A86" s="1" t="s">
        <v>1316</v>
      </c>
    </row>
    <row r="87" s="1" customFormat="1" ht="12.75"/>
    <row r="88" s="1" customFormat="1" ht="12.75"/>
    <row r="89" s="1" customFormat="1" ht="12.75"/>
    <row r="90" s="1" customFormat="1" ht="12.75"/>
    <row r="91" s="1" customFormat="1" ht="12.75"/>
    <row r="92" s="1" customFormat="1" ht="12.75"/>
    <row r="93" s="1" customFormat="1" ht="12.75"/>
    <row r="94" s="1" customFormat="1" ht="12.75"/>
    <row r="95" s="1" customFormat="1" ht="12.75"/>
    <row r="96" s="1" customFormat="1" ht="12.75"/>
    <row r="97" s="1" customFormat="1" ht="12.75"/>
    <row r="98" s="1" customFormat="1" ht="12.75"/>
    <row r="99" spans="1:1" s="1" customFormat="1" ht="12.75">
      <c r="A99" s="574">
        <v>1</v>
      </c>
    </row>
    <row r="100" s="1" customFormat="1" ht="12.75"/>
    <row r="101" s="1" customFormat="1" ht="12.75"/>
    <row r="102" s="1" customFormat="1" ht="12.75"/>
    <row r="103" s="1" customFormat="1" ht="12.75"/>
    <row r="104" s="1" customFormat="1" ht="12.75"/>
    <row r="105" s="1" customFormat="1" ht="12.75"/>
    <row r="106" s="1" customFormat="1" ht="12.75"/>
    <row r="107" s="1" customFormat="1" ht="12.75"/>
    <row r="108" s="1" customFormat="1" ht="12.75"/>
    <row r="109" s="1" customFormat="1" ht="12.75"/>
    <row r="110" s="1" customFormat="1" ht="12.75"/>
    <row r="111" s="1" customFormat="1" ht="12.75"/>
    <row r="112" s="1" customFormat="1" ht="12.75"/>
    <row r="113" s="1" customFormat="1" ht="12.75"/>
    <row r="114" s="1" customFormat="1" ht="12.75"/>
    <row r="115" s="1" customFormat="1" ht="12.75"/>
    <row r="116" s="1" customFormat="1" ht="12.75"/>
    <row r="117" s="1" customFormat="1" ht="12.75"/>
    <row r="118" s="1" customFormat="1" ht="12.75"/>
    <row r="119" s="1" customFormat="1" ht="12.75"/>
    <row r="120" s="1" customFormat="1" ht="12.75"/>
    <row r="121" s="1" customFormat="1" ht="12.75"/>
    <row r="122" s="1" customFormat="1" ht="12.75"/>
    <row r="123" s="1" customFormat="1" ht="12.75"/>
    <row r="124" s="1" customFormat="1" ht="12.75"/>
    <row r="125" s="1" customFormat="1" ht="12.75"/>
    <row r="126" s="1" customFormat="1" ht="12.75"/>
    <row r="127" s="1" customFormat="1" ht="12.75"/>
    <row r="128" s="1" customFormat="1" ht="12.75"/>
    <row r="129" s="1" customFormat="1" ht="12.75"/>
    <row r="130" s="1" customFormat="1" ht="12.75"/>
    <row r="131" s="1" customFormat="1" ht="12.75"/>
    <row r="132" s="1" customFormat="1" ht="12.75"/>
    <row r="133" s="1" customFormat="1" ht="12.75"/>
    <row r="134" s="1" customFormat="1" ht="12.75"/>
    <row r="135" s="1" customFormat="1" ht="12.75"/>
    <row r="136" s="1" customFormat="1" ht="12.75"/>
    <row r="137" s="1" customFormat="1" ht="12.75"/>
    <row r="138" s="1" customFormat="1" ht="12.75"/>
    <row r="139" s="1" customFormat="1" ht="12.75"/>
    <row r="140" s="1" customFormat="1" ht="12.75"/>
    <row r="141" s="1" customFormat="1" ht="12.75"/>
    <row r="142" s="1" customFormat="1" ht="12.75"/>
    <row r="143" s="1" customFormat="1" ht="12.75"/>
    <row r="144" s="1" customFormat="1" ht="12.75"/>
    <row r="145" s="1" customFormat="1" ht="12.75"/>
    <row r="146" s="1" customFormat="1" ht="12.75"/>
    <row r="147" s="1" customFormat="1" ht="12.75"/>
    <row r="148" s="1" customFormat="1" ht="12.75"/>
    <row r="149" s="1" customFormat="1" ht="12.75"/>
    <row r="150" s="1" customFormat="1" ht="12.75"/>
    <row r="151" s="1" customFormat="1" ht="12.75"/>
    <row r="152" s="1" customFormat="1" ht="12.75"/>
    <row r="153" s="1" customFormat="1" ht="12.75"/>
    <row r="154" s="1" customFormat="1" ht="12.75"/>
    <row r="155" s="1" customFormat="1" ht="12.75"/>
    <row r="156" s="1" customFormat="1" ht="12.75"/>
    <row r="157" s="1" customFormat="1" ht="12.75"/>
    <row r="158" s="1" customFormat="1" ht="12.75"/>
    <row r="159" s="1" customFormat="1" ht="12.75"/>
    <row r="160" s="1" customFormat="1" ht="12.75"/>
    <row r="161" s="1" customFormat="1" ht="12.75"/>
    <row r="162" s="1" customFormat="1" ht="12.75"/>
    <row r="163" s="1" customFormat="1" ht="12.75"/>
    <row r="164" s="1" customFormat="1" ht="12.75"/>
  </sheetData>
  <sheetProtection algorithmName="SHA-512" hashValue="dEDSmt2awaGjZWlAWnI7F+sFyqvOQHi1XjZzt0JP7QMgvy/y9OKY546jj8SsCO8l0dsG6jSe35nff4SnFceG/A==" saltValue="7QMt/Z41U2ufbGJPOHXTHQ==" spinCount="100000" sheet="1" objects="1" scenarios="1"/>
  <mergeCells count="28">
    <mergeCell ref="A10:J10"/>
    <mergeCell ref="L1:L3"/>
    <mergeCell ref="L5:L9"/>
    <mergeCell ref="A7:J7"/>
    <mergeCell ref="A8:J8"/>
    <mergeCell ref="A9:J9"/>
    <mergeCell ref="A11:J11"/>
    <mergeCell ref="A12:J12"/>
    <mergeCell ref="A13:J13"/>
    <mergeCell ref="L13:L15"/>
    <mergeCell ref="A14:J14"/>
    <mergeCell ref="A15:J15"/>
    <mergeCell ref="A29:J29"/>
    <mergeCell ref="A16:J16"/>
    <mergeCell ref="A17:J17"/>
    <mergeCell ref="L17:L18"/>
    <mergeCell ref="A18:J18"/>
    <mergeCell ref="A19:J19"/>
    <mergeCell ref="L19:L28"/>
    <mergeCell ref="A20:J20"/>
    <mergeCell ref="A21:J21"/>
    <mergeCell ref="A22:J22"/>
    <mergeCell ref="A23:J23"/>
    <mergeCell ref="A24:J24"/>
    <mergeCell ref="A25:J25"/>
    <mergeCell ref="A26:J26"/>
    <mergeCell ref="A27:J27"/>
    <mergeCell ref="A28:J28"/>
  </mergeCells>
  <printOptions horizontalCentered="1" verticalCentered="1"/>
  <pageMargins left="0.3937007874015748" right="0.3937007874015748" top="0.984251968503937" bottom="0.984251968503937" header="0.5118110236220472" footer="0.5118110236220472"/>
  <pageSetup orientation="portrait" paperSize="9" scale="95" r:id="rId2"/>
  <headerFooter alignWithMargins="0"/>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CFFCC"/>
    <pageSetUpPr fitToPage="1"/>
  </sheetPr>
  <dimension ref="A1:Q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N3" sqref="N3"/>
    </sheetView>
  </sheetViews>
  <sheetFormatPr defaultColWidth="9.144285714285713" defaultRowHeight="12.75"/>
  <cols>
    <col min="1" max="1" width="12.714285714285714" style="4" customWidth="1"/>
    <col min="2" max="2" width="20.714285714285715" style="4" customWidth="1"/>
    <col min="3" max="3" width="26.714285714285715" style="4" customWidth="1"/>
    <col min="4" max="4" width="17.714285714285715" style="5" customWidth="1"/>
    <col min="5" max="5" width="20.714285714285715" style="4" customWidth="1"/>
    <col min="6" max="6" width="18.714285714285715" style="4" customWidth="1"/>
    <col min="7" max="7" width="20.714285714285715" style="105" customWidth="1"/>
    <col min="8" max="8" width="18.714285714285715" style="105" customWidth="1"/>
    <col min="9" max="9" width="20.714285714285715" style="105" customWidth="1"/>
    <col min="10" max="10" width="18.714285714285715" style="105" customWidth="1"/>
    <col min="11" max="12" width="12.714285714285714" style="105" customWidth="1"/>
    <col min="13" max="13" width="9.142857142857142" style="105"/>
    <col min="14" max="14" width="9.142857142857142" style="104"/>
    <col min="15" max="16" width="9.142857142857142" style="105"/>
    <col min="17" max="17" width="0" style="105" hidden="1" customWidth="1"/>
    <col min="18" max="61" width="9.142857142857142" style="105"/>
    <col min="62" max="16384" width="9.142857142857142" style="4"/>
  </cols>
  <sheetData>
    <row r="1" spans="1:12" ht="15.75">
      <c r="A1" s="412" t="s">
        <v>2744</v>
      </c>
      <c r="B1" s="413"/>
      <c r="C1" s="413"/>
      <c r="D1" s="413"/>
      <c r="E1" s="413"/>
      <c r="F1" s="413"/>
      <c r="G1" s="413"/>
      <c r="H1" s="413"/>
      <c r="I1" s="413"/>
      <c r="J1" s="413"/>
      <c r="K1" s="413"/>
      <c r="L1" s="413"/>
    </row>
    <row r="2" spans="1:12" ht="15" customHeight="1">
      <c r="A2" s="405" t="s">
        <v>2745</v>
      </c>
      <c r="B2" s="405"/>
      <c r="C2" s="405"/>
      <c r="D2" s="405"/>
      <c r="E2" s="405"/>
      <c r="F2" s="405"/>
      <c r="G2" s="405"/>
      <c r="H2" s="405"/>
      <c r="I2" s="405"/>
      <c r="J2" s="405"/>
      <c r="K2" s="406"/>
      <c r="L2" s="223" t="s">
        <v>2746</v>
      </c>
    </row>
    <row r="3" spans="1:12" ht="15" customHeight="1">
      <c r="A3" s="407" t="s">
        <v>2431</v>
      </c>
      <c r="B3" s="310"/>
      <c r="C3" s="310"/>
      <c r="D3" s="310"/>
      <c r="E3" s="310"/>
      <c r="F3" s="310"/>
      <c r="G3" s="310"/>
      <c r="H3" s="310"/>
      <c r="I3" s="310"/>
      <c r="J3" s="310"/>
      <c r="K3" s="310"/>
      <c r="L3" s="310"/>
    </row>
    <row r="4" spans="1:17" ht="27.95" customHeight="1">
      <c r="A4" s="425" t="s">
        <v>2754</v>
      </c>
      <c r="B4" s="352"/>
      <c r="C4" s="352"/>
      <c r="D4" s="352"/>
      <c r="E4" s="352"/>
      <c r="F4" s="352"/>
      <c r="G4" s="352"/>
      <c r="H4" s="352"/>
      <c r="I4" s="352"/>
      <c r="J4" s="352"/>
      <c r="K4" s="352"/>
      <c r="L4" s="352"/>
      <c r="Q4" s="105" t="s">
        <v>2333</v>
      </c>
    </row>
    <row r="5" spans="1:17" ht="15" customHeight="1" thickBot="1">
      <c r="A5" s="411"/>
      <c r="B5" s="310"/>
      <c r="C5" s="310"/>
      <c r="D5" s="310"/>
      <c r="E5" s="310"/>
      <c r="F5" s="310"/>
      <c r="G5" s="310"/>
      <c r="H5" s="310"/>
      <c r="I5" s="310"/>
      <c r="J5" s="310"/>
      <c r="K5" s="310"/>
      <c r="L5" s="310"/>
      <c r="Q5" s="105" t="s">
        <v>2334</v>
      </c>
    </row>
    <row r="6" spans="1:16" ht="36" customHeight="1">
      <c r="A6" s="170" t="s">
        <v>523</v>
      </c>
      <c r="B6" s="171" t="s">
        <v>2344</v>
      </c>
      <c r="C6" s="171" t="s">
        <v>2345</v>
      </c>
      <c r="D6" s="171" t="s">
        <v>2747</v>
      </c>
      <c r="E6" s="171" t="s">
        <v>2330</v>
      </c>
      <c r="F6" s="172" t="s">
        <v>2327</v>
      </c>
      <c r="G6" s="171" t="s">
        <v>2331</v>
      </c>
      <c r="H6" s="172" t="s">
        <v>2328</v>
      </c>
      <c r="I6" s="171" t="s">
        <v>2332</v>
      </c>
      <c r="J6" s="172" t="s">
        <v>2329</v>
      </c>
      <c r="K6" s="178" t="s">
        <v>2755</v>
      </c>
      <c r="L6" s="224" t="s">
        <v>2753</v>
      </c>
      <c r="N6" s="108" t="s">
        <v>2335</v>
      </c>
      <c r="O6" s="108" t="s">
        <v>2771</v>
      </c>
      <c r="P6" s="108" t="s">
        <v>2772</v>
      </c>
    </row>
    <row r="7" spans="1:12"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41" t="s">
        <v>2392</v>
      </c>
    </row>
    <row r="8" spans="1:16" ht="15" customHeight="1" thickTop="1">
      <c r="A8" s="134">
        <v>1.0</v>
      </c>
      <c r="B8" s="195"/>
      <c r="C8" s="195"/>
      <c r="D8" s="193"/>
      <c r="E8" s="194"/>
      <c r="F8" s="194"/>
      <c r="G8" s="194"/>
      <c r="H8" s="194"/>
      <c r="I8" s="194"/>
      <c r="J8" s="194"/>
      <c r="K8" s="195"/>
      <c r="L8" s="196"/>
      <c r="N8" s="107" t="str">
        <f>IF(IF((OR(ABS(E8*0.21-F8)&gt;15,ABS(E8*0.21-F8)&gt;ABS(E8*0.001))),0,1)=1,T($Q$4),T($Q$5))</f>
        <v>OK</v>
      </c>
      <c r="O8" s="107" t="str">
        <f t="shared" si="0" ref="O8:O17">IF(IF((OR(ABS(G8*0.12-H8)&gt;15,ABS(G8*0.12-H8)&gt;ABS(G8*0.001))),0,1)=1,T($Q$4),T($Q$5))</f>
        <v>OK</v>
      </c>
      <c r="P8" s="107" t="str">
        <f>IF(IF((OR(ABS(I8*0.1-J8)&gt;15,ABS(I8*0.1-J8)&gt;ABS(I8*0.001))),0,1)=1,T($Q$4),T($Q$5))</f>
        <v>OK</v>
      </c>
    </row>
    <row r="9" spans="1:16" ht="15" customHeight="1">
      <c r="A9" s="135">
        <v>2.0</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6" ht="15" customHeight="1">
      <c r="A10" s="135">
        <v>3.0</v>
      </c>
      <c r="B10" s="199"/>
      <c r="C10" s="199"/>
      <c r="D10" s="197"/>
      <c r="E10" s="198"/>
      <c r="F10" s="198"/>
      <c r="G10" s="198"/>
      <c r="H10" s="198"/>
      <c r="I10" s="198"/>
      <c r="J10" s="198"/>
      <c r="K10" s="199"/>
      <c r="L10" s="200"/>
      <c r="N10" s="107" t="str">
        <f t="shared" si="1" ref="N10:N17">IF(IF((OR(ABS(E10*0.21-F10)&gt;15,ABS(E10*0.21-F10)&gt;ABS(E10*0.001))),0,1)=1,T($Q$4),T($Q$5))</f>
        <v>OK</v>
      </c>
      <c r="O10" s="107" t="str">
        <f t="shared" si="0"/>
        <v>OK</v>
      </c>
      <c r="P10" s="107" t="str">
        <f t="shared" si="2" ref="P10:P17">IF(IF((OR(ABS(I10*0.1-J10)&gt;15,ABS(I10*0.1-J10)&gt;ABS(I10*0.001))),0,1)=1,T($Q$4),T($Q$5))</f>
        <v>OK</v>
      </c>
    </row>
    <row r="11" spans="1:16" ht="15" customHeight="1">
      <c r="A11" s="135">
        <v>4.0</v>
      </c>
      <c r="B11" s="199"/>
      <c r="C11" s="199"/>
      <c r="D11" s="197"/>
      <c r="E11" s="198"/>
      <c r="F11" s="198"/>
      <c r="G11" s="198"/>
      <c r="H11" s="198"/>
      <c r="I11" s="198"/>
      <c r="J11" s="198"/>
      <c r="K11" s="199"/>
      <c r="L11" s="200"/>
      <c r="N11" s="107" t="str">
        <f t="shared" si="1"/>
        <v>OK</v>
      </c>
      <c r="O11" s="107" t="str">
        <f t="shared" si="0"/>
        <v>OK</v>
      </c>
      <c r="P11" s="107" t="str">
        <f t="shared" si="2"/>
        <v>OK</v>
      </c>
    </row>
    <row r="12" spans="1:16" ht="15" customHeight="1">
      <c r="A12" s="135">
        <v>5.0</v>
      </c>
      <c r="B12" s="199"/>
      <c r="C12" s="199"/>
      <c r="D12" s="197"/>
      <c r="E12" s="198"/>
      <c r="F12" s="198"/>
      <c r="G12" s="198"/>
      <c r="H12" s="198"/>
      <c r="I12" s="198"/>
      <c r="J12" s="198"/>
      <c r="K12" s="199"/>
      <c r="L12" s="200"/>
      <c r="N12" s="107" t="str">
        <f t="shared" si="1"/>
        <v>OK</v>
      </c>
      <c r="O12" s="107" t="str">
        <f t="shared" si="0"/>
        <v>OK</v>
      </c>
      <c r="P12" s="107" t="str">
        <f t="shared" si="2"/>
        <v>OK</v>
      </c>
    </row>
    <row r="13" spans="1:16" ht="15" customHeight="1">
      <c r="A13" s="135">
        <v>6.0</v>
      </c>
      <c r="B13" s="199"/>
      <c r="C13" s="199"/>
      <c r="D13" s="197"/>
      <c r="E13" s="198"/>
      <c r="F13" s="198"/>
      <c r="G13" s="198"/>
      <c r="H13" s="198"/>
      <c r="I13" s="198"/>
      <c r="J13" s="198"/>
      <c r="K13" s="199"/>
      <c r="L13" s="200"/>
      <c r="N13" s="107" t="str">
        <f t="shared" si="1"/>
        <v>OK</v>
      </c>
      <c r="O13" s="107" t="str">
        <f t="shared" si="0"/>
        <v>OK</v>
      </c>
      <c r="P13" s="107" t="str">
        <f t="shared" si="2"/>
        <v>OK</v>
      </c>
    </row>
    <row r="14" spans="1:16" ht="15" customHeight="1">
      <c r="A14" s="135">
        <v>7.0</v>
      </c>
      <c r="B14" s="199"/>
      <c r="C14" s="199"/>
      <c r="D14" s="197"/>
      <c r="E14" s="198"/>
      <c r="F14" s="198"/>
      <c r="G14" s="198"/>
      <c r="H14" s="198"/>
      <c r="I14" s="198"/>
      <c r="J14" s="198"/>
      <c r="K14" s="199"/>
      <c r="L14" s="200"/>
      <c r="N14" s="107" t="str">
        <f t="shared" si="1"/>
        <v>OK</v>
      </c>
      <c r="O14" s="107" t="str">
        <f t="shared" si="0"/>
        <v>OK</v>
      </c>
      <c r="P14" s="107" t="str">
        <f t="shared" si="2"/>
        <v>OK</v>
      </c>
    </row>
    <row r="15" spans="1:16" ht="15" customHeight="1">
      <c r="A15" s="135">
        <v>8.0</v>
      </c>
      <c r="B15" s="199"/>
      <c r="C15" s="199"/>
      <c r="D15" s="197"/>
      <c r="E15" s="198"/>
      <c r="F15" s="198"/>
      <c r="G15" s="198"/>
      <c r="H15" s="198"/>
      <c r="I15" s="198"/>
      <c r="J15" s="198"/>
      <c r="K15" s="199"/>
      <c r="L15" s="200"/>
      <c r="N15" s="107" t="str">
        <f t="shared" si="1"/>
        <v>OK</v>
      </c>
      <c r="O15" s="107" t="str">
        <f t="shared" si="0"/>
        <v>OK</v>
      </c>
      <c r="P15" s="107" t="str">
        <f t="shared" si="2"/>
        <v>OK</v>
      </c>
    </row>
    <row r="16" spans="1:16" ht="15" customHeight="1">
      <c r="A16" s="135">
        <v>9.0</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10.0</v>
      </c>
      <c r="B17" s="203"/>
      <c r="C17" s="203"/>
      <c r="D17" s="201"/>
      <c r="E17" s="202"/>
      <c r="F17" s="202"/>
      <c r="G17" s="202"/>
      <c r="H17" s="202"/>
      <c r="I17" s="202"/>
      <c r="J17" s="202"/>
      <c r="K17" s="203"/>
      <c r="L17" s="204"/>
      <c r="N17" s="107" t="str">
        <f t="shared" si="1"/>
        <v>OK</v>
      </c>
      <c r="O17" s="107" t="str">
        <f t="shared" si="0"/>
        <v>OK</v>
      </c>
      <c r="P17" s="107" t="str">
        <f t="shared" si="2"/>
        <v>OK</v>
      </c>
    </row>
    <row r="18" spans="1:14" s="105" customFormat="1" ht="12.75">
      <c r="A18" s="104"/>
      <c r="C18" s="106"/>
      <c r="D18" s="104"/>
      <c r="N18" s="104"/>
    </row>
    <row r="19" spans="1:14" s="105" customFormat="1" ht="12.75">
      <c r="A19" s="104"/>
      <c r="C19" s="106"/>
      <c r="D19" s="104"/>
      <c r="N19" s="104"/>
    </row>
    <row r="20" spans="1:14" s="105" customFormat="1" ht="12.75">
      <c r="A20" s="104"/>
      <c r="C20" s="106"/>
      <c r="D20" s="104"/>
      <c r="N20" s="104"/>
    </row>
    <row r="21" spans="1:14" s="105" customFormat="1" ht="12.75">
      <c r="A21" s="104"/>
      <c r="C21" s="106"/>
      <c r="D21" s="104"/>
      <c r="N21" s="104"/>
    </row>
    <row r="22" spans="1:14" s="105" customFormat="1" ht="12.75">
      <c r="A22" s="104"/>
      <c r="C22" s="106"/>
      <c r="D22" s="104"/>
      <c r="N22" s="104"/>
    </row>
    <row r="23" spans="1:14" s="105" customFormat="1" ht="12.75">
      <c r="A23" s="104"/>
      <c r="C23" s="106"/>
      <c r="D23" s="104"/>
      <c r="N23" s="104"/>
    </row>
    <row r="24" spans="1:14" s="105" customFormat="1" ht="12.75">
      <c r="A24" s="104"/>
      <c r="C24" s="106"/>
      <c r="D24" s="104"/>
      <c r="N24" s="104"/>
    </row>
    <row r="25" spans="1:14" s="105" customFormat="1" ht="12.75">
      <c r="A25" s="104"/>
      <c r="C25" s="106"/>
      <c r="D25" s="104"/>
      <c r="N25" s="104"/>
    </row>
    <row r="26" spans="1:14" s="105" customFormat="1" ht="12.75">
      <c r="A26" s="104"/>
      <c r="C26" s="106"/>
      <c r="D26" s="104"/>
      <c r="N26" s="104"/>
    </row>
    <row r="27" spans="1:14" s="105" customFormat="1" ht="12.75">
      <c r="A27" s="104"/>
      <c r="C27" s="106"/>
      <c r="D27" s="104"/>
      <c r="N27" s="104"/>
    </row>
    <row r="28" spans="1:14" s="105" customFormat="1" ht="12.75">
      <c r="A28" s="104"/>
      <c r="C28" s="106"/>
      <c r="D28" s="104"/>
      <c r="N28" s="104"/>
    </row>
    <row r="29" spans="1:14" s="105" customFormat="1" ht="12.75">
      <c r="A29" s="104"/>
      <c r="C29" s="106"/>
      <c r="D29" s="104"/>
      <c r="N29" s="104"/>
    </row>
    <row r="30" spans="1:14" s="105" customFormat="1" ht="12.75">
      <c r="A30" s="104"/>
      <c r="C30" s="106"/>
      <c r="D30" s="104"/>
      <c r="N30" s="104"/>
    </row>
    <row r="31" spans="1:14" s="105" customFormat="1" ht="12.75">
      <c r="A31" s="104"/>
      <c r="C31" s="106"/>
      <c r="D31" s="104"/>
      <c r="N31" s="104"/>
    </row>
    <row r="32" spans="1:14" s="105" customFormat="1" ht="12.75">
      <c r="A32" s="104"/>
      <c r="C32" s="106"/>
      <c r="D32" s="104"/>
      <c r="N32" s="104"/>
    </row>
    <row r="33" spans="3:14" s="105" customFormat="1" ht="12.75">
      <c r="C33" s="106"/>
      <c r="D33" s="104"/>
      <c r="N33" s="104"/>
    </row>
    <row r="34" spans="3:14" s="105" customFormat="1" ht="12.75">
      <c r="C34" s="106"/>
      <c r="D34" s="104"/>
      <c r="N34" s="104"/>
    </row>
    <row r="35" spans="3:14" s="105" customFormat="1" ht="12.75">
      <c r="C35" s="106"/>
      <c r="D35" s="104"/>
      <c r="N35" s="104"/>
    </row>
    <row r="36" spans="3:14" s="105" customFormat="1" ht="12.75">
      <c r="C36" s="106"/>
      <c r="D36" s="104"/>
      <c r="N36" s="104"/>
    </row>
    <row r="37" spans="3:14" s="105" customFormat="1" ht="12.75">
      <c r="C37" s="106"/>
      <c r="D37" s="104"/>
      <c r="N37" s="104"/>
    </row>
    <row r="38" spans="3:14" s="105" customFormat="1" ht="12.75">
      <c r="C38" s="106"/>
      <c r="D38" s="104"/>
      <c r="N38" s="104"/>
    </row>
    <row r="39" spans="3:14" s="105" customFormat="1" ht="12.75">
      <c r="C39" s="106"/>
      <c r="D39" s="104"/>
      <c r="N39" s="104"/>
    </row>
    <row r="40" spans="3:14" s="105" customFormat="1" ht="12.75">
      <c r="C40" s="106"/>
      <c r="D40" s="104"/>
      <c r="N40" s="104"/>
    </row>
    <row r="41" spans="3:14" s="105" customFormat="1" ht="12.75">
      <c r="C41" s="106"/>
      <c r="D41" s="104"/>
      <c r="N41" s="104"/>
    </row>
    <row r="42" spans="3:14" s="105" customFormat="1" ht="12.75">
      <c r="C42" s="106"/>
      <c r="D42" s="104"/>
      <c r="N42" s="104"/>
    </row>
    <row r="43" spans="3:14" s="105" customFormat="1" ht="12.75">
      <c r="C43" s="106"/>
      <c r="D43" s="104"/>
      <c r="N43" s="104"/>
    </row>
    <row r="44" spans="3:14" s="105" customFormat="1" ht="12.75">
      <c r="C44" s="106"/>
      <c r="D44" s="104"/>
      <c r="N44" s="104"/>
    </row>
    <row r="45" spans="3:14" s="105" customFormat="1" ht="12.75">
      <c r="C45" s="106"/>
      <c r="D45" s="104"/>
      <c r="N45" s="104"/>
    </row>
    <row r="46" spans="3:14" s="105" customFormat="1" ht="12.75">
      <c r="C46" s="106"/>
      <c r="D46" s="104"/>
      <c r="N46" s="104"/>
    </row>
    <row r="47" spans="3:14" s="105" customFormat="1" ht="12.75">
      <c r="C47" s="106"/>
      <c r="D47" s="104"/>
      <c r="N47" s="104"/>
    </row>
    <row r="48" spans="3:14" s="105" customFormat="1" ht="12.75">
      <c r="C48" s="106"/>
      <c r="D48" s="104"/>
      <c r="N48" s="104"/>
    </row>
    <row r="49" spans="3:14" s="105" customFormat="1" ht="12.75">
      <c r="C49" s="106"/>
      <c r="D49" s="104"/>
      <c r="N49" s="104"/>
    </row>
    <row r="50" spans="3:14" s="105" customFormat="1" ht="12.75">
      <c r="C50" s="106"/>
      <c r="D50" s="104"/>
      <c r="N50" s="104"/>
    </row>
    <row r="51" spans="3:14" s="105" customFormat="1" ht="12.75">
      <c r="C51" s="106"/>
      <c r="D51" s="104"/>
      <c r="N51" s="104"/>
    </row>
    <row r="52" spans="3:14" s="105" customFormat="1" ht="12.75">
      <c r="C52" s="106"/>
      <c r="D52" s="104"/>
      <c r="N52" s="104"/>
    </row>
    <row r="53" spans="3:14" s="105" customFormat="1" ht="12.75">
      <c r="C53" s="106"/>
      <c r="D53" s="104"/>
      <c r="N53" s="104"/>
    </row>
    <row r="54" spans="3:14" s="105" customFormat="1" ht="12.75">
      <c r="C54" s="106"/>
      <c r="D54" s="104"/>
      <c r="N54" s="104"/>
    </row>
    <row r="55" spans="3:14" s="105" customFormat="1" ht="12.75">
      <c r="C55" s="106"/>
      <c r="D55" s="104"/>
      <c r="N55" s="104"/>
    </row>
    <row r="56" spans="3:14" s="105" customFormat="1" ht="12.75">
      <c r="C56" s="106"/>
      <c r="D56" s="104"/>
      <c r="N56" s="104"/>
    </row>
    <row r="57" spans="3:14" s="105" customFormat="1" ht="12.75">
      <c r="C57" s="106"/>
      <c r="D57" s="104"/>
      <c r="N57" s="104"/>
    </row>
    <row r="58" spans="3:14" s="105" customFormat="1" ht="12.75">
      <c r="C58" s="106"/>
      <c r="D58" s="104"/>
      <c r="N58" s="104"/>
    </row>
    <row r="59" spans="3:14" s="105" customFormat="1" ht="12.75">
      <c r="C59" s="106"/>
      <c r="D59" s="104"/>
      <c r="N59" s="104"/>
    </row>
    <row r="60" spans="3:14" s="105" customFormat="1" ht="12.75">
      <c r="C60" s="106"/>
      <c r="D60" s="104"/>
      <c r="N60" s="104"/>
    </row>
    <row r="61" spans="3:14" s="105" customFormat="1" ht="12.75">
      <c r="C61" s="106"/>
      <c r="D61" s="104"/>
      <c r="N61" s="104"/>
    </row>
    <row r="62" spans="3:14" s="105" customFormat="1" ht="12.75">
      <c r="C62" s="106"/>
      <c r="D62" s="104"/>
      <c r="N62" s="104"/>
    </row>
    <row r="63" spans="3:14" s="105" customFormat="1" ht="12.75">
      <c r="C63" s="106"/>
      <c r="D63" s="104"/>
      <c r="N63" s="104"/>
    </row>
    <row r="64" spans="3:14" s="105" customFormat="1" ht="12.75">
      <c r="C64" s="106"/>
      <c r="D64" s="104"/>
      <c r="N64" s="104"/>
    </row>
    <row r="65" spans="3:14" s="105" customFormat="1" ht="12.75">
      <c r="C65" s="106"/>
      <c r="D65" s="104"/>
      <c r="N65" s="104"/>
    </row>
    <row r="66" spans="3:14" s="105" customFormat="1" ht="12.75">
      <c r="C66" s="106"/>
      <c r="D66" s="104"/>
      <c r="N66" s="104"/>
    </row>
    <row r="67" spans="3:14" s="105" customFormat="1" ht="12.75">
      <c r="C67" s="106"/>
      <c r="D67" s="104"/>
      <c r="N67" s="104"/>
    </row>
    <row r="68" spans="3:14" s="105" customFormat="1" ht="12.75">
      <c r="C68" s="106"/>
      <c r="D68" s="104"/>
      <c r="N68" s="104"/>
    </row>
    <row r="69" spans="3:14" s="105" customFormat="1" ht="12.75">
      <c r="C69" s="106"/>
      <c r="D69" s="104"/>
      <c r="N69" s="104"/>
    </row>
    <row r="70" spans="3:14" s="105" customFormat="1" ht="12.75">
      <c r="C70" s="106"/>
      <c r="D70" s="104"/>
      <c r="N70" s="104"/>
    </row>
    <row r="71" spans="3:14" s="105" customFormat="1" ht="12.75">
      <c r="C71" s="106"/>
      <c r="D71" s="104"/>
      <c r="N71" s="104"/>
    </row>
    <row r="72" spans="3:14" s="105" customFormat="1" ht="12.75">
      <c r="C72" s="106"/>
      <c r="D72" s="104"/>
      <c r="N72" s="104"/>
    </row>
    <row r="73" spans="3:14" s="105" customFormat="1" ht="12.75">
      <c r="C73" s="106"/>
      <c r="D73" s="104"/>
      <c r="N73" s="104"/>
    </row>
    <row r="74" spans="3:14" s="105" customFormat="1" ht="12.75">
      <c r="C74" s="106"/>
      <c r="D74" s="104"/>
      <c r="N74" s="104"/>
    </row>
    <row r="75" spans="3:14" s="105" customFormat="1" ht="12.75">
      <c r="C75" s="106"/>
      <c r="D75" s="104"/>
      <c r="N75" s="104"/>
    </row>
    <row r="76" spans="3:14" s="105" customFormat="1" ht="12.75">
      <c r="C76" s="106"/>
      <c r="D76" s="104"/>
      <c r="N76" s="104"/>
    </row>
    <row r="77" spans="3:14" s="105" customFormat="1" ht="12.75">
      <c r="C77" s="106"/>
      <c r="D77" s="104"/>
      <c r="N77" s="104"/>
    </row>
    <row r="78" spans="3:14" s="105" customFormat="1" ht="12.75">
      <c r="C78" s="106"/>
      <c r="D78" s="104"/>
      <c r="N78" s="104"/>
    </row>
    <row r="79" spans="3:14" s="105" customFormat="1" ht="12.75">
      <c r="C79" s="106"/>
      <c r="D79" s="104"/>
      <c r="N79" s="104"/>
    </row>
    <row r="80" spans="3:14" s="105" customFormat="1" ht="12.75">
      <c r="C80" s="106"/>
      <c r="D80" s="104"/>
      <c r="N80" s="104"/>
    </row>
    <row r="81" spans="3:14" s="105" customFormat="1" ht="12.75">
      <c r="C81" s="106"/>
      <c r="D81" s="104"/>
      <c r="N81" s="104"/>
    </row>
    <row r="82" spans="3:14" s="105" customFormat="1" ht="12.75">
      <c r="C82" s="106"/>
      <c r="D82" s="104"/>
      <c r="N82" s="104"/>
    </row>
    <row r="83" spans="3:14" s="105" customFormat="1" ht="12.75">
      <c r="C83" s="106"/>
      <c r="D83" s="104"/>
      <c r="N83" s="104"/>
    </row>
    <row r="84" spans="3:14" s="105" customFormat="1" ht="12.75">
      <c r="C84" s="106"/>
      <c r="D84" s="104"/>
      <c r="N84" s="104"/>
    </row>
    <row r="85" spans="3:14" s="105" customFormat="1" ht="12.75">
      <c r="C85" s="106"/>
      <c r="D85" s="104"/>
      <c r="N85" s="104"/>
    </row>
    <row r="86" spans="3:14" s="105" customFormat="1" ht="12.75">
      <c r="C86" s="106"/>
      <c r="D86" s="104"/>
      <c r="N86" s="104"/>
    </row>
    <row r="87" spans="3:14" s="105" customFormat="1" ht="12.75">
      <c r="C87" s="106"/>
      <c r="D87" s="104"/>
      <c r="N87" s="104"/>
    </row>
    <row r="88" spans="3:14" s="105" customFormat="1" ht="12.75">
      <c r="C88" s="106"/>
      <c r="D88" s="104"/>
      <c r="N88" s="104"/>
    </row>
    <row r="89" spans="3:14" s="105" customFormat="1" ht="12.75">
      <c r="C89" s="106"/>
      <c r="D89" s="104"/>
      <c r="N89" s="104"/>
    </row>
    <row r="90" spans="3:14" s="105" customFormat="1" ht="12.75">
      <c r="C90" s="106"/>
      <c r="D90" s="104"/>
      <c r="N90" s="104"/>
    </row>
    <row r="91" spans="3:14" s="105" customFormat="1" ht="12.75">
      <c r="C91" s="106"/>
      <c r="D91" s="104"/>
      <c r="N91" s="104"/>
    </row>
    <row r="92" spans="3:14" s="105" customFormat="1" ht="12.75">
      <c r="C92" s="106"/>
      <c r="D92" s="104"/>
      <c r="N92" s="104"/>
    </row>
    <row r="93" spans="3:14" s="105" customFormat="1" ht="12.75">
      <c r="C93" s="106"/>
      <c r="D93" s="104"/>
      <c r="N93" s="104"/>
    </row>
    <row r="94" spans="3:14" s="105" customFormat="1" ht="12.75">
      <c r="C94" s="106"/>
      <c r="D94" s="104"/>
      <c r="N94" s="104"/>
    </row>
    <row r="95" spans="3:14" s="105" customFormat="1" ht="12.75">
      <c r="C95" s="106"/>
      <c r="D95" s="104"/>
      <c r="N95" s="104"/>
    </row>
    <row r="96" spans="3:14" s="105" customFormat="1" ht="12.75">
      <c r="C96" s="106"/>
      <c r="D96" s="104"/>
      <c r="N96" s="104"/>
    </row>
    <row r="97" spans="3:14" s="105" customFormat="1" ht="12.75">
      <c r="C97" s="106"/>
      <c r="D97" s="104"/>
      <c r="N97" s="104"/>
    </row>
    <row r="98" spans="3:14" s="105" customFormat="1" ht="12.75">
      <c r="C98" s="106"/>
      <c r="D98" s="104"/>
      <c r="N98" s="104"/>
    </row>
    <row r="99" spans="3:14" s="105" customFormat="1" ht="12.75">
      <c r="C99" s="106"/>
      <c r="D99" s="104"/>
      <c r="N99" s="104"/>
    </row>
    <row r="100" spans="3:14" s="105" customFormat="1" ht="12.75">
      <c r="C100" s="106"/>
      <c r="D100" s="104"/>
      <c r="N100" s="104"/>
    </row>
    <row r="101" spans="3:14" s="105" customFormat="1" ht="12.75">
      <c r="C101" s="106"/>
      <c r="D101" s="104"/>
      <c r="N101" s="104"/>
    </row>
    <row r="102" spans="3:14" s="105" customFormat="1" ht="12.75">
      <c r="C102" s="106"/>
      <c r="D102" s="104"/>
      <c r="N102" s="104"/>
    </row>
    <row r="103" spans="3:14" s="105" customFormat="1" ht="12.75">
      <c r="C103" s="106"/>
      <c r="D103" s="104"/>
      <c r="N103" s="104"/>
    </row>
    <row r="104" spans="3:14" s="105" customFormat="1" ht="12.75">
      <c r="C104" s="106"/>
      <c r="D104" s="104"/>
      <c r="N104" s="104"/>
    </row>
    <row r="105" spans="3:14" s="105" customFormat="1" ht="12.75">
      <c r="C105" s="106"/>
      <c r="D105" s="104"/>
      <c r="N105" s="104"/>
    </row>
    <row r="106" spans="3:14" s="105" customFormat="1" ht="12.75">
      <c r="C106" s="106"/>
      <c r="D106" s="104"/>
      <c r="N106" s="104"/>
    </row>
    <row r="107" spans="3:14" s="105" customFormat="1" ht="12.75">
      <c r="C107" s="106"/>
      <c r="D107" s="104"/>
      <c r="N107" s="104"/>
    </row>
    <row r="108" spans="3:14" s="105" customFormat="1" ht="12.75">
      <c r="C108" s="106"/>
      <c r="D108" s="104"/>
      <c r="N108" s="104"/>
    </row>
    <row r="109" spans="3:14" s="105" customFormat="1" ht="12.75">
      <c r="C109" s="106"/>
      <c r="D109" s="104"/>
      <c r="N109" s="104"/>
    </row>
    <row r="110" spans="3:14" s="105" customFormat="1" ht="12.75">
      <c r="C110" s="106"/>
      <c r="D110" s="104"/>
      <c r="N110" s="104"/>
    </row>
    <row r="111" spans="3:14" s="105" customFormat="1" ht="12.75">
      <c r="C111" s="106"/>
      <c r="D111" s="104"/>
      <c r="N111" s="104"/>
    </row>
    <row r="112" spans="3:14" s="105" customFormat="1" ht="12.75">
      <c r="C112" s="106"/>
      <c r="D112" s="104"/>
      <c r="N112" s="104"/>
    </row>
    <row r="113" spans="3:14" s="105" customFormat="1" ht="12.75">
      <c r="C113" s="106"/>
      <c r="D113" s="104"/>
      <c r="N113" s="104"/>
    </row>
    <row r="114" spans="3:14" s="105" customFormat="1" ht="12.75">
      <c r="C114" s="106"/>
      <c r="D114" s="104"/>
      <c r="N114" s="104"/>
    </row>
    <row r="115" spans="3:14" s="105" customFormat="1" ht="12.75">
      <c r="C115" s="106"/>
      <c r="D115" s="104"/>
      <c r="N115" s="104"/>
    </row>
    <row r="116" spans="3:14" s="105" customFormat="1" ht="12.75">
      <c r="C116" s="106"/>
      <c r="D116" s="104"/>
      <c r="N116" s="104"/>
    </row>
    <row r="117" spans="3:14" s="105" customFormat="1" ht="12.75">
      <c r="C117" s="106"/>
      <c r="D117" s="104"/>
      <c r="N117" s="104"/>
    </row>
    <row r="118" spans="3:14" s="105" customFormat="1" ht="12.75">
      <c r="C118" s="106"/>
      <c r="D118" s="104"/>
      <c r="N118" s="104"/>
    </row>
    <row r="119" spans="3:14" s="105" customFormat="1" ht="12.75">
      <c r="C119" s="106"/>
      <c r="D119" s="104"/>
      <c r="N119" s="104"/>
    </row>
    <row r="120" spans="3:14" s="105" customFormat="1" ht="12.75">
      <c r="C120" s="106"/>
      <c r="D120" s="104"/>
      <c r="N120" s="104"/>
    </row>
    <row r="121" spans="3:14" s="105" customFormat="1" ht="12.75">
      <c r="C121" s="106"/>
      <c r="D121" s="104"/>
      <c r="N121" s="104"/>
    </row>
    <row r="122" spans="3:14" s="105" customFormat="1" ht="12.75">
      <c r="C122" s="106"/>
      <c r="D122" s="104"/>
      <c r="N122" s="104"/>
    </row>
    <row r="123" spans="3:14" s="105" customFormat="1" ht="12.75">
      <c r="C123" s="106"/>
      <c r="D123" s="104"/>
      <c r="N123" s="104"/>
    </row>
    <row r="124" spans="3:14" s="105" customFormat="1" ht="12.75">
      <c r="C124" s="106"/>
      <c r="D124" s="104"/>
      <c r="N124" s="104"/>
    </row>
    <row r="125" spans="3:14" s="105" customFormat="1" ht="12.75">
      <c r="C125" s="106"/>
      <c r="D125" s="104"/>
      <c r="N125" s="104"/>
    </row>
    <row r="126" spans="3:14" s="105" customFormat="1" ht="12.75">
      <c r="C126" s="106"/>
      <c r="D126" s="104"/>
      <c r="N126" s="104"/>
    </row>
    <row r="127" spans="3:14" s="105" customFormat="1" ht="12.75">
      <c r="C127" s="106"/>
      <c r="D127" s="104"/>
      <c r="N127" s="104"/>
    </row>
    <row r="128" spans="3:14" s="105" customFormat="1" ht="12.75">
      <c r="C128" s="106"/>
      <c r="D128" s="104"/>
      <c r="N128" s="104"/>
    </row>
    <row r="129" spans="3:14" s="105" customFormat="1" ht="12.75">
      <c r="C129" s="106"/>
      <c r="D129" s="104"/>
      <c r="N129" s="104"/>
    </row>
    <row r="130" spans="3:14" s="105" customFormat="1" ht="12.75">
      <c r="C130" s="106"/>
      <c r="D130" s="104"/>
      <c r="N130" s="104"/>
    </row>
    <row r="131" spans="3:14" s="105" customFormat="1" ht="12.75">
      <c r="C131" s="106"/>
      <c r="D131" s="104"/>
      <c r="N131" s="104"/>
    </row>
    <row r="132" spans="3:14" s="105" customFormat="1" ht="12.75">
      <c r="C132" s="106"/>
      <c r="D132" s="104"/>
      <c r="N132" s="104"/>
    </row>
    <row r="133" spans="3:14" s="105" customFormat="1" ht="12.75">
      <c r="C133" s="106"/>
      <c r="D133" s="104"/>
      <c r="N133" s="104"/>
    </row>
    <row r="134" spans="3:14" s="105" customFormat="1" ht="12.75">
      <c r="C134" s="106"/>
      <c r="D134" s="104"/>
      <c r="N134" s="104"/>
    </row>
    <row r="135" spans="3:14" s="105" customFormat="1" ht="12.75">
      <c r="C135" s="106"/>
      <c r="D135" s="104"/>
      <c r="N135" s="104"/>
    </row>
    <row r="136" spans="3:14" s="105" customFormat="1" ht="12.75">
      <c r="C136" s="106"/>
      <c r="D136" s="104"/>
      <c r="N136" s="104"/>
    </row>
    <row r="137" spans="3:14" s="105" customFormat="1" ht="12.75">
      <c r="C137" s="106"/>
      <c r="D137" s="104"/>
      <c r="N137" s="104"/>
    </row>
    <row r="138" spans="3:14" s="105" customFormat="1" ht="12.75">
      <c r="C138" s="106"/>
      <c r="D138" s="104"/>
      <c r="N138" s="104"/>
    </row>
    <row r="139" spans="3:14" s="105" customFormat="1" ht="12.75">
      <c r="C139" s="106"/>
      <c r="D139" s="104"/>
      <c r="N139" s="104"/>
    </row>
    <row r="140" spans="3:14" s="105" customFormat="1" ht="12.75">
      <c r="C140" s="106"/>
      <c r="D140" s="104"/>
      <c r="N140" s="104"/>
    </row>
    <row r="141" spans="3:14" s="105" customFormat="1" ht="12.75">
      <c r="C141" s="106"/>
      <c r="D141" s="104"/>
      <c r="N141" s="104"/>
    </row>
    <row r="142" spans="3:14" s="105" customFormat="1" ht="12.75">
      <c r="C142" s="106"/>
      <c r="D142" s="104"/>
      <c r="N142" s="104"/>
    </row>
    <row r="143" spans="3:14" s="105" customFormat="1" ht="12.75">
      <c r="C143" s="106"/>
      <c r="D143" s="104"/>
      <c r="N143" s="104"/>
    </row>
    <row r="144" spans="3:14" s="105" customFormat="1" ht="12.75">
      <c r="C144" s="106"/>
      <c r="D144" s="104"/>
      <c r="N144" s="104"/>
    </row>
    <row r="145" spans="3:14" s="105" customFormat="1" ht="12.75">
      <c r="C145" s="106"/>
      <c r="D145" s="104"/>
      <c r="N145" s="104"/>
    </row>
    <row r="146" spans="3:14" s="105" customFormat="1" ht="12.75">
      <c r="C146" s="106"/>
      <c r="D146" s="104"/>
      <c r="N146" s="104"/>
    </row>
    <row r="147" spans="3:14" s="105" customFormat="1" ht="12.75">
      <c r="C147" s="106"/>
      <c r="D147" s="104"/>
      <c r="N147" s="104"/>
    </row>
    <row r="148" spans="3:14" s="105" customFormat="1" ht="12.75">
      <c r="C148" s="106"/>
      <c r="D148" s="104"/>
      <c r="N148" s="104"/>
    </row>
    <row r="149" spans="3:14" s="105" customFormat="1" ht="12.75">
      <c r="C149" s="106"/>
      <c r="D149" s="104"/>
      <c r="N149" s="104"/>
    </row>
    <row r="150" spans="3:14" s="105" customFormat="1" ht="12.75">
      <c r="C150" s="106"/>
      <c r="D150" s="104"/>
      <c r="N150" s="104"/>
    </row>
    <row r="151" spans="3:14" s="105" customFormat="1" ht="12.75">
      <c r="C151" s="106"/>
      <c r="D151" s="104"/>
      <c r="N151" s="104"/>
    </row>
    <row r="152" spans="3:14" s="105" customFormat="1" ht="12.75">
      <c r="C152" s="106"/>
      <c r="D152" s="104"/>
      <c r="N152" s="104"/>
    </row>
    <row r="153" spans="3:14" s="105" customFormat="1" ht="12.75">
      <c r="C153" s="106"/>
      <c r="D153" s="104"/>
      <c r="N153" s="104"/>
    </row>
    <row r="154" spans="3:14" s="105" customFormat="1" ht="12.75">
      <c r="C154" s="106"/>
      <c r="D154" s="104"/>
      <c r="N154" s="104"/>
    </row>
    <row r="155" spans="3:14" s="105" customFormat="1" ht="12.75">
      <c r="C155" s="106"/>
      <c r="D155" s="104"/>
      <c r="N155" s="104"/>
    </row>
    <row r="156" spans="3:14" s="105" customFormat="1" ht="12.75">
      <c r="C156" s="106"/>
      <c r="D156" s="104"/>
      <c r="N156" s="104"/>
    </row>
    <row r="157" spans="3:14" s="105" customFormat="1" ht="12.75">
      <c r="C157" s="106"/>
      <c r="D157" s="104"/>
      <c r="N157" s="104"/>
    </row>
    <row r="158" spans="3:14" s="105" customFormat="1" ht="12.75">
      <c r="C158" s="106"/>
      <c r="D158" s="104"/>
      <c r="N158" s="104"/>
    </row>
    <row r="159" spans="3:14" s="105" customFormat="1" ht="12.75">
      <c r="C159" s="106"/>
      <c r="D159" s="104"/>
      <c r="N159" s="104"/>
    </row>
    <row r="160" spans="3:14" s="105" customFormat="1" ht="12.75">
      <c r="C160" s="106"/>
      <c r="D160" s="104"/>
      <c r="N160" s="104"/>
    </row>
    <row r="161" spans="3:14" s="105" customFormat="1" ht="12.75">
      <c r="C161" s="106"/>
      <c r="D161" s="104"/>
      <c r="N161" s="104"/>
    </row>
    <row r="162" spans="3:14" s="105" customFormat="1" ht="12.75">
      <c r="C162" s="106"/>
      <c r="D162" s="104"/>
      <c r="N162" s="104"/>
    </row>
    <row r="163" spans="3:14" s="105" customFormat="1" ht="12.75">
      <c r="C163" s="106"/>
      <c r="D163" s="104"/>
      <c r="N163" s="104"/>
    </row>
    <row r="164" spans="3:14" s="105" customFormat="1" ht="12.75">
      <c r="C164" s="106"/>
      <c r="D164" s="104"/>
      <c r="N164" s="104"/>
    </row>
    <row r="165" spans="3:14" s="105" customFormat="1" ht="12.75">
      <c r="C165" s="106"/>
      <c r="D165" s="104"/>
      <c r="N165" s="104"/>
    </row>
    <row r="166" spans="3:14" s="105" customFormat="1" ht="12.75">
      <c r="C166" s="106"/>
      <c r="D166" s="104"/>
      <c r="N166" s="104"/>
    </row>
    <row r="167" spans="3:14" s="105" customFormat="1" ht="12.75">
      <c r="C167" s="106"/>
      <c r="D167" s="104"/>
      <c r="N167" s="104"/>
    </row>
    <row r="168" spans="3:14" s="105" customFormat="1" ht="12.75">
      <c r="C168" s="106"/>
      <c r="D168" s="104"/>
      <c r="N168" s="104"/>
    </row>
    <row r="169" spans="3:14" s="105" customFormat="1" ht="12.75">
      <c r="C169" s="106"/>
      <c r="D169" s="104"/>
      <c r="N169" s="104"/>
    </row>
    <row r="170" spans="3:14" s="105" customFormat="1" ht="12.75">
      <c r="C170" s="106"/>
      <c r="D170" s="104"/>
      <c r="N170" s="104"/>
    </row>
    <row r="171" spans="3:14" s="105" customFormat="1" ht="12.75">
      <c r="C171" s="106"/>
      <c r="D171" s="104"/>
      <c r="N171" s="104"/>
    </row>
    <row r="172" spans="3:14" s="105" customFormat="1" ht="12.75">
      <c r="C172" s="106"/>
      <c r="D172" s="104"/>
      <c r="N172" s="104"/>
    </row>
    <row r="173" spans="3:14" s="105" customFormat="1" ht="12.75">
      <c r="C173" s="106"/>
      <c r="D173" s="104"/>
      <c r="N173" s="104"/>
    </row>
    <row r="174" spans="3:14" s="105" customFormat="1" ht="12.75">
      <c r="C174" s="106"/>
      <c r="D174" s="104"/>
      <c r="N174" s="104"/>
    </row>
    <row r="175" spans="3:14" s="105" customFormat="1" ht="12.75">
      <c r="C175" s="106"/>
      <c r="D175" s="104"/>
      <c r="N175" s="104"/>
    </row>
    <row r="176" spans="3:14" s="105" customFormat="1" ht="12.75">
      <c r="C176" s="106"/>
      <c r="D176" s="104"/>
      <c r="N176" s="104"/>
    </row>
    <row r="177" spans="3:14" s="105" customFormat="1" ht="12.75">
      <c r="C177" s="106"/>
      <c r="D177" s="104"/>
      <c r="N177" s="104"/>
    </row>
    <row r="178" spans="3:14" s="105" customFormat="1" ht="12.75">
      <c r="C178" s="106"/>
      <c r="D178" s="104"/>
      <c r="N178" s="104"/>
    </row>
    <row r="179" spans="3:14" s="105" customFormat="1" ht="12.75">
      <c r="C179" s="106"/>
      <c r="D179" s="104"/>
      <c r="N179" s="104"/>
    </row>
    <row r="180" spans="3:14" s="105" customFormat="1" ht="12.75">
      <c r="C180" s="106"/>
      <c r="D180" s="104"/>
      <c r="N180" s="104"/>
    </row>
    <row r="181" spans="3:14" s="105" customFormat="1" ht="12.75">
      <c r="C181" s="106"/>
      <c r="D181" s="104"/>
      <c r="N181" s="104"/>
    </row>
    <row r="182" spans="3:14" s="105" customFormat="1" ht="12.75">
      <c r="C182" s="106"/>
      <c r="D182" s="104"/>
      <c r="N182" s="104"/>
    </row>
    <row r="183" spans="3:14" s="105" customFormat="1" ht="12.75">
      <c r="C183" s="106"/>
      <c r="D183" s="104"/>
      <c r="N183" s="104"/>
    </row>
    <row r="184" spans="3:14" s="105" customFormat="1" ht="12.75">
      <c r="C184" s="106"/>
      <c r="D184" s="104"/>
      <c r="N184" s="104"/>
    </row>
    <row r="185" spans="3:14" s="105" customFormat="1" ht="12.75">
      <c r="C185" s="106"/>
      <c r="D185" s="104"/>
      <c r="N185" s="104"/>
    </row>
    <row r="186" spans="3:14" s="105" customFormat="1" ht="12.75">
      <c r="C186" s="106"/>
      <c r="D186" s="104"/>
      <c r="N186" s="104"/>
    </row>
    <row r="187" spans="3:14" s="105" customFormat="1" ht="12.75">
      <c r="C187" s="106"/>
      <c r="D187" s="104"/>
      <c r="N187" s="104"/>
    </row>
    <row r="188" spans="3:14" s="105" customFormat="1" ht="12.75">
      <c r="C188" s="106"/>
      <c r="D188" s="104"/>
      <c r="N188" s="104"/>
    </row>
    <row r="189" spans="3:14" s="105" customFormat="1" ht="12.75">
      <c r="C189" s="106"/>
      <c r="D189" s="104"/>
      <c r="N189" s="104"/>
    </row>
    <row r="190" spans="3:14" s="105" customFormat="1" ht="12.75">
      <c r="C190" s="106"/>
      <c r="D190" s="104"/>
      <c r="N190" s="104"/>
    </row>
    <row r="191" spans="3:14" s="105" customFormat="1" ht="12.75">
      <c r="C191" s="106"/>
      <c r="D191" s="104"/>
      <c r="N191" s="104"/>
    </row>
    <row r="192" spans="3:14" s="105" customFormat="1" ht="12.75">
      <c r="C192" s="106"/>
      <c r="D192" s="104"/>
      <c r="N192" s="104"/>
    </row>
    <row r="193" spans="3:14" s="105" customFormat="1" ht="12.75">
      <c r="C193" s="106"/>
      <c r="D193" s="104"/>
      <c r="N193" s="104"/>
    </row>
    <row r="194" spans="3:14" s="105" customFormat="1" ht="12.75">
      <c r="C194" s="106"/>
      <c r="D194" s="104"/>
      <c r="N194" s="104"/>
    </row>
    <row r="195" spans="3:14" s="105" customFormat="1" ht="12.75">
      <c r="C195" s="106"/>
      <c r="D195" s="104"/>
      <c r="N195" s="104"/>
    </row>
    <row r="196" spans="3:14" s="105" customFormat="1" ht="12.75">
      <c r="C196" s="106"/>
      <c r="D196" s="104"/>
      <c r="N196" s="104"/>
    </row>
    <row r="197" spans="3:14" s="105" customFormat="1" ht="12.75">
      <c r="C197" s="106"/>
      <c r="D197" s="104"/>
      <c r="N197" s="104"/>
    </row>
    <row r="198" spans="3:14" s="105" customFormat="1" ht="12.75">
      <c r="C198" s="106"/>
      <c r="D198" s="104"/>
      <c r="N198" s="104"/>
    </row>
    <row r="199" spans="3:14" s="105" customFormat="1" ht="12.75">
      <c r="C199" s="106"/>
      <c r="D199" s="104"/>
      <c r="N199" s="104"/>
    </row>
    <row r="200" spans="3:14" s="105" customFormat="1" ht="12.75">
      <c r="C200" s="106"/>
      <c r="D200" s="104"/>
      <c r="N200" s="104"/>
    </row>
    <row r="201" spans="3:14" s="105" customFormat="1" ht="12.75">
      <c r="C201" s="106"/>
      <c r="D201" s="104"/>
      <c r="N201" s="104"/>
    </row>
    <row r="202" spans="3:14" s="105" customFormat="1" ht="12.75">
      <c r="C202" s="106"/>
      <c r="D202" s="104"/>
      <c r="N202" s="104"/>
    </row>
    <row r="203" spans="3:14" s="105" customFormat="1" ht="12.75">
      <c r="C203" s="106"/>
      <c r="D203" s="104"/>
      <c r="N203" s="104"/>
    </row>
    <row r="204" spans="3:14" s="105" customFormat="1" ht="12.75">
      <c r="C204" s="106"/>
      <c r="D204" s="104"/>
      <c r="N204" s="104"/>
    </row>
    <row r="205" spans="3:14" s="105" customFormat="1" ht="12.75">
      <c r="C205" s="106"/>
      <c r="D205" s="104"/>
      <c r="N205" s="104"/>
    </row>
    <row r="206" spans="3:14" s="105" customFormat="1" ht="12.75">
      <c r="C206" s="106"/>
      <c r="D206" s="104"/>
      <c r="N206" s="104"/>
    </row>
    <row r="207" spans="3:14" s="105" customFormat="1" ht="12.75">
      <c r="C207" s="106"/>
      <c r="D207" s="104"/>
      <c r="N207" s="104"/>
    </row>
    <row r="208" spans="3:14" s="105" customFormat="1" ht="12.75">
      <c r="C208" s="106"/>
      <c r="D208" s="104"/>
      <c r="N208" s="104"/>
    </row>
    <row r="209" spans="3:14" s="105" customFormat="1" ht="12.75">
      <c r="C209" s="106"/>
      <c r="D209" s="104"/>
      <c r="N209" s="104"/>
    </row>
    <row r="210" spans="3:14" s="105" customFormat="1" ht="12.75">
      <c r="C210" s="106"/>
      <c r="D210" s="104"/>
      <c r="N210" s="104"/>
    </row>
    <row r="211" spans="3:14" s="105" customFormat="1" ht="12.75">
      <c r="C211" s="106"/>
      <c r="D211" s="104"/>
      <c r="N211" s="104"/>
    </row>
    <row r="212" spans="3:14" s="105" customFormat="1" ht="12.75">
      <c r="C212" s="106"/>
      <c r="D212" s="104"/>
      <c r="N212" s="104"/>
    </row>
    <row r="213" spans="3:14" s="105" customFormat="1" ht="12.75">
      <c r="C213" s="106"/>
      <c r="D213" s="104"/>
      <c r="N213" s="104"/>
    </row>
    <row r="214" spans="3:14" s="105" customFormat="1" ht="12.75">
      <c r="C214" s="106"/>
      <c r="D214" s="104"/>
      <c r="N214" s="104"/>
    </row>
    <row r="215" spans="3:14" s="105" customFormat="1" ht="12.75">
      <c r="C215" s="106"/>
      <c r="D215" s="104"/>
      <c r="N215" s="104"/>
    </row>
    <row r="216" spans="3:14" s="105" customFormat="1" ht="12.75">
      <c r="C216" s="106"/>
      <c r="D216" s="104"/>
      <c r="N216" s="104"/>
    </row>
    <row r="217" spans="3:14" s="105" customFormat="1" ht="12.75">
      <c r="C217" s="106"/>
      <c r="D217" s="104"/>
      <c r="N217" s="104"/>
    </row>
    <row r="218" spans="3:14" s="105" customFormat="1" ht="12.75">
      <c r="C218" s="106"/>
      <c r="D218" s="104"/>
      <c r="N218" s="104"/>
    </row>
    <row r="219" spans="3:14" s="105" customFormat="1" ht="12.75">
      <c r="C219" s="106"/>
      <c r="D219" s="104"/>
      <c r="N219" s="104"/>
    </row>
    <row r="220" spans="3:14" s="105" customFormat="1" ht="12.75">
      <c r="C220" s="106"/>
      <c r="D220" s="104"/>
      <c r="N220" s="104"/>
    </row>
    <row r="221" spans="3:14" s="105" customFormat="1" ht="12.75">
      <c r="C221" s="106"/>
      <c r="D221" s="104"/>
      <c r="N221" s="104"/>
    </row>
    <row r="222" spans="3:14" s="105" customFormat="1" ht="12.75">
      <c r="C222" s="106"/>
      <c r="D222" s="104"/>
      <c r="N222" s="104"/>
    </row>
    <row r="223" spans="3:14" s="105" customFormat="1" ht="12.75">
      <c r="C223" s="106"/>
      <c r="D223" s="104"/>
      <c r="N223" s="104"/>
    </row>
    <row r="224" spans="3:14" s="105" customFormat="1" ht="12.75">
      <c r="C224" s="106"/>
      <c r="D224" s="104"/>
      <c r="N224" s="104"/>
    </row>
    <row r="225" spans="3:14" s="105" customFormat="1" ht="12.75">
      <c r="C225" s="106"/>
      <c r="D225" s="104"/>
      <c r="N225" s="104"/>
    </row>
    <row r="226" spans="3:14" s="105" customFormat="1" ht="12.75">
      <c r="C226" s="106"/>
      <c r="D226" s="104"/>
      <c r="N226" s="104"/>
    </row>
    <row r="227" spans="3:14" s="105" customFormat="1" ht="12.75">
      <c r="C227" s="106"/>
      <c r="D227" s="104"/>
      <c r="N227" s="104"/>
    </row>
    <row r="228" spans="3:14" s="105" customFormat="1" ht="12.75">
      <c r="C228" s="106"/>
      <c r="D228" s="104"/>
      <c r="N228" s="104"/>
    </row>
    <row r="229" spans="3:14" s="105" customFormat="1" ht="12.75">
      <c r="C229" s="106"/>
      <c r="D229" s="104"/>
      <c r="N229" s="104"/>
    </row>
    <row r="230" spans="3:14" s="105" customFormat="1" ht="12.75">
      <c r="C230" s="106"/>
      <c r="D230" s="104"/>
      <c r="N230" s="104"/>
    </row>
    <row r="231" spans="3:14" s="105" customFormat="1" ht="12.75">
      <c r="C231" s="106"/>
      <c r="D231" s="104"/>
      <c r="N231" s="104"/>
    </row>
    <row r="232" spans="3:14" s="105" customFormat="1" ht="12.75">
      <c r="C232" s="106"/>
      <c r="D232" s="104"/>
      <c r="N232" s="104"/>
    </row>
    <row r="233" spans="3:14" s="105" customFormat="1" ht="12.75">
      <c r="C233" s="106"/>
      <c r="D233" s="104"/>
      <c r="N233" s="104"/>
    </row>
    <row r="234" spans="3:14" s="105" customFormat="1" ht="12.75">
      <c r="C234" s="106"/>
      <c r="D234" s="104"/>
      <c r="N234" s="104"/>
    </row>
    <row r="235" spans="3:14" s="105" customFormat="1" ht="12.75">
      <c r="C235" s="106"/>
      <c r="D235" s="104"/>
      <c r="N235" s="104"/>
    </row>
    <row r="236" spans="3:14" s="105" customFormat="1" ht="12.75">
      <c r="C236" s="106"/>
      <c r="D236" s="104"/>
      <c r="N236" s="104"/>
    </row>
    <row r="237" spans="3:14" s="105" customFormat="1" ht="12.75">
      <c r="C237" s="106"/>
      <c r="D237" s="104"/>
      <c r="N237" s="104"/>
    </row>
    <row r="238" spans="3:14" s="105" customFormat="1" ht="12.75">
      <c r="C238" s="106"/>
      <c r="D238" s="104"/>
      <c r="N238" s="104"/>
    </row>
    <row r="239" spans="3:14" s="105" customFormat="1" ht="12.75">
      <c r="C239" s="106"/>
      <c r="D239" s="104"/>
      <c r="N239" s="104"/>
    </row>
    <row r="240" spans="3:14" s="105" customFormat="1" ht="12.75">
      <c r="C240" s="106"/>
      <c r="D240" s="104"/>
      <c r="N240" s="104"/>
    </row>
    <row r="241" spans="3:14" s="105" customFormat="1" ht="12.75">
      <c r="C241" s="106"/>
      <c r="D241" s="104"/>
      <c r="N241" s="104"/>
    </row>
    <row r="242" spans="3:14" s="105" customFormat="1" ht="12.75">
      <c r="C242" s="106"/>
      <c r="D242" s="104"/>
      <c r="N242" s="104"/>
    </row>
    <row r="243" spans="3:14" s="105" customFormat="1" ht="12.75">
      <c r="C243" s="106"/>
      <c r="D243" s="104"/>
      <c r="N243" s="104"/>
    </row>
    <row r="244" spans="3:14" s="105" customFormat="1" ht="12.75">
      <c r="C244" s="106"/>
      <c r="D244" s="104"/>
      <c r="N244" s="104"/>
    </row>
    <row r="245" spans="3:14" s="105" customFormat="1" ht="12.75">
      <c r="C245" s="106"/>
      <c r="D245" s="104"/>
      <c r="N245" s="104"/>
    </row>
    <row r="246" spans="3:14" s="105" customFormat="1" ht="12.75">
      <c r="C246" s="106"/>
      <c r="D246" s="104"/>
      <c r="N246" s="104"/>
    </row>
    <row r="247" spans="3:14" s="105" customFormat="1" ht="12.75">
      <c r="C247" s="106"/>
      <c r="D247" s="104"/>
      <c r="N247" s="104"/>
    </row>
    <row r="248" spans="3:14" s="105" customFormat="1" ht="12.75">
      <c r="C248" s="106"/>
      <c r="D248" s="104"/>
      <c r="N248" s="104"/>
    </row>
    <row r="249" spans="3:14" s="105" customFormat="1" ht="12.75">
      <c r="C249" s="106"/>
      <c r="D249" s="104"/>
      <c r="N249" s="104"/>
    </row>
    <row r="250" spans="3:14" s="105" customFormat="1" ht="12.75">
      <c r="C250" s="106"/>
      <c r="D250" s="104"/>
      <c r="N250" s="104"/>
    </row>
    <row r="251" spans="3:14" s="105" customFormat="1" ht="12.75">
      <c r="C251" s="106"/>
      <c r="D251" s="104"/>
      <c r="N251" s="104"/>
    </row>
    <row r="252" spans="3:14" s="105" customFormat="1" ht="12.75">
      <c r="C252" s="106"/>
      <c r="D252" s="104"/>
      <c r="N252" s="104"/>
    </row>
    <row r="253" spans="3:14" s="105" customFormat="1" ht="12.75">
      <c r="C253" s="106"/>
      <c r="D253" s="104"/>
      <c r="N253" s="104"/>
    </row>
    <row r="254" spans="3:14" s="105" customFormat="1" ht="12.75">
      <c r="C254" s="106"/>
      <c r="D254" s="104"/>
      <c r="N254" s="104"/>
    </row>
    <row r="255" spans="3:14" s="105" customFormat="1" ht="12.75">
      <c r="C255" s="106"/>
      <c r="D255" s="104"/>
      <c r="N255" s="104"/>
    </row>
    <row r="256" spans="3:14" s="105" customFormat="1" ht="12.75">
      <c r="C256" s="106"/>
      <c r="D256" s="104"/>
      <c r="N256" s="104"/>
    </row>
    <row r="257" spans="3:14" s="105" customFormat="1" ht="12.75">
      <c r="C257" s="106"/>
      <c r="D257" s="104"/>
      <c r="N257" s="104"/>
    </row>
    <row r="258" spans="3:14" s="105" customFormat="1" ht="12.75">
      <c r="C258" s="106"/>
      <c r="D258" s="104"/>
      <c r="N258" s="104"/>
    </row>
    <row r="259" spans="3:14" s="105" customFormat="1" ht="12.75">
      <c r="C259" s="106"/>
      <c r="D259" s="104"/>
      <c r="N259" s="104"/>
    </row>
    <row r="260" spans="3:14" s="105" customFormat="1" ht="12.75">
      <c r="C260" s="106"/>
      <c r="D260" s="104"/>
      <c r="N260" s="104"/>
    </row>
    <row r="261" spans="3:14" s="105" customFormat="1" ht="12.75">
      <c r="C261" s="106"/>
      <c r="D261" s="104"/>
      <c r="N261" s="104"/>
    </row>
    <row r="262" spans="3:14" s="105" customFormat="1" ht="12.75">
      <c r="C262" s="106"/>
      <c r="D262" s="104"/>
      <c r="N262" s="104"/>
    </row>
    <row r="263" spans="3:14" s="105" customFormat="1" ht="12.75">
      <c r="C263" s="106"/>
      <c r="D263" s="104"/>
      <c r="N263" s="104"/>
    </row>
    <row r="264" spans="3:14" s="105" customFormat="1" ht="12.75">
      <c r="C264" s="106"/>
      <c r="D264" s="104"/>
      <c r="N264" s="104"/>
    </row>
    <row r="265" spans="3:14" s="105" customFormat="1" ht="12.75">
      <c r="C265" s="106"/>
      <c r="D265" s="104"/>
      <c r="N265" s="104"/>
    </row>
    <row r="266" spans="3:14" s="105" customFormat="1" ht="12.75">
      <c r="C266" s="106"/>
      <c r="D266" s="104"/>
      <c r="N266" s="104"/>
    </row>
    <row r="267" spans="3:14" s="105" customFormat="1" ht="12.75">
      <c r="C267" s="106"/>
      <c r="D267" s="104"/>
      <c r="N267" s="104"/>
    </row>
    <row r="268" spans="3:14" s="105" customFormat="1" ht="12.75">
      <c r="C268" s="106"/>
      <c r="D268" s="104"/>
      <c r="N268" s="104"/>
    </row>
    <row r="269" spans="3:14" s="105" customFormat="1" ht="12.75">
      <c r="C269" s="106"/>
      <c r="D269" s="104"/>
      <c r="N269" s="104"/>
    </row>
    <row r="270" spans="3:14" s="105" customFormat="1" ht="12.75">
      <c r="C270" s="106"/>
      <c r="D270" s="104"/>
      <c r="N270" s="104"/>
    </row>
    <row r="271" spans="3:14" s="105" customFormat="1" ht="12.75">
      <c r="C271" s="106"/>
      <c r="D271" s="104"/>
      <c r="N271" s="104"/>
    </row>
    <row r="272" spans="3:14" s="105" customFormat="1" ht="12.75">
      <c r="C272" s="106"/>
      <c r="D272" s="104"/>
      <c r="N272" s="104"/>
    </row>
    <row r="273" spans="3:14" s="105" customFormat="1" ht="12.75">
      <c r="C273" s="106"/>
      <c r="D273" s="104"/>
      <c r="N273" s="104"/>
    </row>
    <row r="274" spans="3:14" s="105" customFormat="1" ht="12.75">
      <c r="C274" s="106"/>
      <c r="D274" s="104"/>
      <c r="N274" s="104"/>
    </row>
    <row r="275" spans="3:14" s="105" customFormat="1" ht="12.75">
      <c r="C275" s="106"/>
      <c r="D275" s="104"/>
      <c r="N275" s="104"/>
    </row>
    <row r="276" spans="3:14" s="105" customFormat="1" ht="12.75">
      <c r="C276" s="106"/>
      <c r="D276" s="104"/>
      <c r="N276" s="104"/>
    </row>
    <row r="277" spans="3:14" s="105" customFormat="1" ht="12.75">
      <c r="C277" s="106"/>
      <c r="D277" s="104"/>
      <c r="N277" s="104"/>
    </row>
    <row r="278" spans="3:14" s="105" customFormat="1" ht="12.75">
      <c r="C278" s="106"/>
      <c r="D278" s="104"/>
      <c r="N278" s="104"/>
    </row>
    <row r="279" spans="3:14" s="105" customFormat="1" ht="12.75">
      <c r="C279" s="106"/>
      <c r="D279" s="104"/>
      <c r="N279" s="104"/>
    </row>
    <row r="280" spans="3:14" s="105" customFormat="1" ht="12.75">
      <c r="C280" s="106"/>
      <c r="D280" s="104"/>
      <c r="N280" s="104"/>
    </row>
    <row r="281" spans="3:14" s="105" customFormat="1" ht="12.75">
      <c r="C281" s="106"/>
      <c r="D281" s="104"/>
      <c r="N281" s="104"/>
    </row>
    <row r="282" spans="3:14" s="105" customFormat="1" ht="12.75">
      <c r="C282" s="106"/>
      <c r="D282" s="104"/>
      <c r="N282" s="104"/>
    </row>
    <row r="283" spans="3:14" s="105" customFormat="1" ht="12.75">
      <c r="C283" s="106"/>
      <c r="D283" s="104"/>
      <c r="N283" s="104"/>
    </row>
    <row r="284" spans="3:14" s="105" customFormat="1" ht="12.75">
      <c r="C284" s="106"/>
      <c r="D284" s="104"/>
      <c r="N284" s="104"/>
    </row>
    <row r="285" spans="3:14" s="105" customFormat="1" ht="12.75">
      <c r="C285" s="106"/>
      <c r="D285" s="104"/>
      <c r="N285" s="104"/>
    </row>
    <row r="286" spans="3:14" s="105" customFormat="1" ht="12.75">
      <c r="C286" s="106"/>
      <c r="D286" s="104"/>
      <c r="N286" s="104"/>
    </row>
    <row r="287" spans="3:14" s="105" customFormat="1" ht="12.75">
      <c r="C287" s="106"/>
      <c r="D287" s="104"/>
      <c r="N287" s="104"/>
    </row>
    <row r="288" spans="3:14" s="105" customFormat="1" ht="12.75">
      <c r="C288" s="106"/>
      <c r="D288" s="104"/>
      <c r="N288" s="104"/>
    </row>
    <row r="289" spans="3:14" s="105" customFormat="1" ht="12.75">
      <c r="C289" s="106"/>
      <c r="D289" s="104"/>
      <c r="N289" s="104"/>
    </row>
    <row r="290" spans="3:14" s="105" customFormat="1" ht="12.75">
      <c r="C290" s="106"/>
      <c r="D290" s="104"/>
      <c r="N290" s="104"/>
    </row>
    <row r="291" spans="3:14" s="105" customFormat="1" ht="12.75">
      <c r="C291" s="106"/>
      <c r="D291" s="104"/>
      <c r="N291" s="104"/>
    </row>
    <row r="292" spans="3:14" s="105" customFormat="1" ht="12.75">
      <c r="C292" s="106"/>
      <c r="D292" s="104"/>
      <c r="N292" s="104"/>
    </row>
    <row r="293" spans="3:14" s="105" customFormat="1" ht="12.75">
      <c r="C293" s="106"/>
      <c r="D293" s="104"/>
      <c r="N293" s="104"/>
    </row>
    <row r="294" spans="3:14" s="105" customFormat="1" ht="12.75">
      <c r="C294" s="106"/>
      <c r="D294" s="104"/>
      <c r="N294" s="104"/>
    </row>
    <row r="295" spans="3:14" s="105" customFormat="1" ht="12.75">
      <c r="C295" s="106"/>
      <c r="D295" s="104"/>
      <c r="N295" s="104"/>
    </row>
    <row r="296" spans="3:14" s="105" customFormat="1" ht="12.75">
      <c r="C296" s="106"/>
      <c r="D296" s="104"/>
      <c r="N296" s="104"/>
    </row>
    <row r="297" spans="3:14" s="105" customFormat="1" ht="12.75">
      <c r="C297" s="106"/>
      <c r="D297" s="104"/>
      <c r="N297" s="104"/>
    </row>
    <row r="298" spans="3:14" s="105" customFormat="1" ht="12.75">
      <c r="C298" s="106"/>
      <c r="D298" s="104"/>
      <c r="N298" s="104"/>
    </row>
    <row r="299" spans="3:14" s="105" customFormat="1" ht="12.75">
      <c r="C299" s="106"/>
      <c r="D299" s="104"/>
      <c r="N299" s="104"/>
    </row>
    <row r="300" spans="3:14" s="105" customFormat="1" ht="12.75">
      <c r="C300" s="106"/>
      <c r="D300" s="104"/>
      <c r="N300" s="104"/>
    </row>
    <row r="301" spans="3:14" s="105" customFormat="1" ht="12.75">
      <c r="C301" s="106"/>
      <c r="D301" s="104"/>
      <c r="N301" s="104"/>
    </row>
    <row r="302" spans="3:14" s="105" customFormat="1" ht="12.75">
      <c r="C302" s="106"/>
      <c r="D302" s="104"/>
      <c r="N302" s="104"/>
    </row>
    <row r="303" spans="3:14" s="105" customFormat="1" ht="12.75">
      <c r="C303" s="106"/>
      <c r="D303" s="104"/>
      <c r="N303" s="104"/>
    </row>
    <row r="304" spans="3:14" s="105" customFormat="1" ht="12.75">
      <c r="C304" s="106"/>
      <c r="D304" s="104"/>
      <c r="N304" s="104"/>
    </row>
    <row r="305" spans="3:14" s="105" customFormat="1" ht="12.75">
      <c r="C305" s="106"/>
      <c r="D305" s="104"/>
      <c r="N305" s="104"/>
    </row>
    <row r="306" spans="3:14" s="105" customFormat="1" ht="12.75">
      <c r="C306" s="106"/>
      <c r="D306" s="104"/>
      <c r="N306" s="104"/>
    </row>
    <row r="307" spans="4:14" s="105" customFormat="1" ht="12.75">
      <c r="D307" s="104"/>
      <c r="N307" s="104"/>
    </row>
    <row r="308" spans="4:14" s="105" customFormat="1" ht="12.75">
      <c r="D308" s="104"/>
      <c r="N308" s="104"/>
    </row>
    <row r="309" spans="4:14" s="105" customFormat="1" ht="12.75">
      <c r="D309" s="104"/>
      <c r="N309" s="104"/>
    </row>
    <row r="310" spans="4:14" s="105" customFormat="1" ht="12.75">
      <c r="D310" s="104"/>
      <c r="N310" s="104"/>
    </row>
    <row r="311" spans="4:14" s="105" customFormat="1" ht="12.75">
      <c r="D311" s="104"/>
      <c r="N311" s="104"/>
    </row>
    <row r="312" spans="4:14" s="105" customFormat="1" ht="12.75">
      <c r="D312" s="104"/>
      <c r="N312" s="104"/>
    </row>
    <row r="313" spans="4:14" s="105" customFormat="1" ht="12.75">
      <c r="D313" s="104"/>
      <c r="N313" s="104"/>
    </row>
    <row r="314" spans="4:14" s="105" customFormat="1" ht="12.75">
      <c r="D314" s="104"/>
      <c r="N314" s="104"/>
    </row>
    <row r="315" spans="4:14" s="105" customFormat="1" ht="12.75">
      <c r="D315" s="104"/>
      <c r="N315" s="104"/>
    </row>
    <row r="316" spans="4:14" s="105" customFormat="1" ht="12.75">
      <c r="D316" s="104"/>
      <c r="N316" s="104"/>
    </row>
    <row r="317" spans="4:14" s="105" customFormat="1" ht="12.75">
      <c r="D317" s="104"/>
      <c r="N317" s="104"/>
    </row>
    <row r="318" spans="4:14" s="105" customFormat="1" ht="12.75">
      <c r="D318" s="104"/>
      <c r="N318" s="104"/>
    </row>
    <row r="319" spans="4:14" s="105" customFormat="1" ht="12.75">
      <c r="D319" s="104"/>
      <c r="N319" s="104"/>
    </row>
    <row r="320" spans="4:14" s="105" customFormat="1" ht="12.75">
      <c r="D320" s="104"/>
      <c r="N320" s="104"/>
    </row>
    <row r="321" spans="4:14" s="105" customFormat="1" ht="12.75">
      <c r="D321" s="104"/>
      <c r="N321" s="104"/>
    </row>
    <row r="322" spans="4:14" s="105" customFormat="1" ht="12.75">
      <c r="D322" s="104"/>
      <c r="N322" s="104"/>
    </row>
    <row r="323" spans="4:14" s="105" customFormat="1" ht="12.75">
      <c r="D323" s="104"/>
      <c r="N323" s="104"/>
    </row>
    <row r="324" spans="4:14" s="105" customFormat="1" ht="12.75">
      <c r="D324" s="104"/>
      <c r="N324" s="104"/>
    </row>
    <row r="325" spans="4:14" s="105" customFormat="1" ht="12.75">
      <c r="D325" s="104"/>
      <c r="N325" s="104"/>
    </row>
    <row r="326" spans="4:14" s="105" customFormat="1" ht="12.75">
      <c r="D326" s="104"/>
      <c r="N326" s="104"/>
    </row>
    <row r="327" spans="4:14" s="105" customFormat="1" ht="12.75">
      <c r="D327" s="104"/>
      <c r="N327" s="104"/>
    </row>
    <row r="328" spans="4:14" s="105" customFormat="1" ht="12.75">
      <c r="D328" s="104"/>
      <c r="N328" s="104"/>
    </row>
    <row r="329" spans="4:14" s="105" customFormat="1" ht="12.75">
      <c r="D329" s="104"/>
      <c r="N329" s="104"/>
    </row>
    <row r="330" spans="4:14" s="105" customFormat="1" ht="12.75">
      <c r="D330" s="104"/>
      <c r="N330" s="104"/>
    </row>
  </sheetData>
  <sheetProtection algorithmName="SHA-512" hashValue="oIBeLNltbgaUBTXxynhC+teiNGJjAtZdRcUm1JtkdVxiFSKsCNltGMZrpHUvYSpGR80Ai7X+kSYhWWrSGJD/Gw==" saltValue="hNve6gj9/b8dwm1w79l1Uw==" spinCount="100000" sheet="1" objects="1" scenarios="1"/>
  <mergeCells count="5">
    <mergeCell ref="A5:L5"/>
    <mergeCell ref="A4:L4"/>
    <mergeCell ref="A3:L3"/>
    <mergeCell ref="A1:L1"/>
    <mergeCell ref="A2:K2"/>
  </mergeCells>
  <conditionalFormatting sqref="N8:P17">
    <cfRule type="containsText" priority="1" dxfId="0" operator="containsText" text="CH">
      <formula>NOT(ISERROR(SEARCH("CH",N8)))</formula>
    </cfRule>
  </conditionalFormatting>
  <pageMargins left="0.1968503937007874" right="0.1968503937007874" top="0.3937007874015748" bottom="0.3937007874015748" header="0.31496062992125984" footer="0.31496062992125984"/>
  <pageSetup fitToHeight="19" orientation="landscape" paperSize="9" scale="68" r:id="rId3"/>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CC"/>
    <pageSetUpPr fitToPage="1"/>
  </sheetPr>
  <dimension ref="A1:BG208"/>
  <sheetViews>
    <sheetView workbookViewId="0" topLeftCell="A1">
      <pane xSplit="1" ySplit="6" topLeftCell="B7" activePane="bottomRight" state="frozen"/>
      <selection pane="topLeft" activeCell="A18" sqref="A18:P18"/>
      <selection pane="bottomLeft" activeCell="A18" sqref="A18:P18"/>
      <selection pane="topRight" activeCell="A18" sqref="A18:P18"/>
      <selection pane="bottomRight" activeCell="D6" sqref="D6"/>
    </sheetView>
  </sheetViews>
  <sheetFormatPr defaultColWidth="9.144285714285713" defaultRowHeight="12.75"/>
  <cols>
    <col min="1" max="1" width="15" style="4" customWidth="1"/>
    <col min="2" max="3" width="17.714285714285715" style="4" customWidth="1"/>
    <col min="4" max="7" width="17.714285714285715" style="105" customWidth="1"/>
    <col min="8" max="8" width="9.142857142857142" style="105"/>
    <col min="9" max="9" width="9.142857142857142" style="104"/>
    <col min="10" max="11" width="9.142857142857142" style="105"/>
    <col min="12" max="12" width="0" style="105" hidden="1" customWidth="1"/>
    <col min="13" max="56" width="9.142857142857142" style="105"/>
    <col min="57" max="16384" width="9.142857142857142" style="4"/>
  </cols>
  <sheetData>
    <row r="1" spans="1:7" ht="15" customHeight="1">
      <c r="A1" s="407" t="s">
        <v>2429</v>
      </c>
      <c r="B1" s="310"/>
      <c r="C1" s="310"/>
      <c r="D1" s="310"/>
      <c r="E1" s="310"/>
      <c r="F1" s="310"/>
      <c r="G1" s="310"/>
    </row>
    <row r="2" spans="1:12" ht="15" customHeight="1">
      <c r="A2" s="425" t="s">
        <v>2342</v>
      </c>
      <c r="B2" s="352"/>
      <c r="C2" s="352"/>
      <c r="D2" s="352"/>
      <c r="E2" s="352"/>
      <c r="F2" s="352"/>
      <c r="G2" s="352"/>
      <c r="L2" s="105" t="s">
        <v>2333</v>
      </c>
    </row>
    <row r="3" spans="1:12" ht="15" customHeight="1">
      <c r="A3" s="352"/>
      <c r="B3" s="352"/>
      <c r="C3" s="352"/>
      <c r="D3" s="352"/>
      <c r="E3" s="352"/>
      <c r="F3" s="352"/>
      <c r="G3" s="352"/>
      <c r="L3" s="105" t="s">
        <v>2334</v>
      </c>
    </row>
    <row r="4" spans="1:9 57:59" s="105" customFormat="1" ht="15" customHeight="1" thickBot="1">
      <c r="A4" s="423"/>
      <c r="B4" s="424"/>
      <c r="C4" s="424"/>
      <c r="D4" s="424"/>
      <c r="E4" s="424"/>
      <c r="F4" s="424"/>
      <c r="G4" s="424"/>
      <c r="I4" s="104"/>
      <c r="BE4" s="4"/>
      <c r="BF4" s="4"/>
      <c r="BG4" s="4"/>
    </row>
    <row r="5" spans="1:11 57:59" s="105" customFormat="1" ht="30" customHeight="1">
      <c r="A5" s="170" t="s">
        <v>523</v>
      </c>
      <c r="B5" s="171" t="s">
        <v>2330</v>
      </c>
      <c r="C5" s="172" t="s">
        <v>2327</v>
      </c>
      <c r="D5" s="171" t="s">
        <v>2331</v>
      </c>
      <c r="E5" s="172" t="s">
        <v>2328</v>
      </c>
      <c r="F5" s="171" t="s">
        <v>2332</v>
      </c>
      <c r="G5" s="172" t="s">
        <v>2329</v>
      </c>
      <c r="I5" s="108" t="s">
        <v>2335</v>
      </c>
      <c r="J5" s="108" t="s">
        <v>2771</v>
      </c>
      <c r="K5" s="108" t="s">
        <v>2772</v>
      </c>
      <c r="BE5" s="4"/>
      <c r="BF5" s="4"/>
      <c r="BG5" s="4"/>
    </row>
    <row r="6" spans="1:9 57:59" s="105" customFormat="1" ht="15" customHeight="1" thickBot="1">
      <c r="A6" s="173"/>
      <c r="B6" s="174">
        <v>1.0</v>
      </c>
      <c r="C6" s="175">
        <v>2.0</v>
      </c>
      <c r="D6" s="174">
        <v>3.0</v>
      </c>
      <c r="E6" s="175">
        <v>4.0</v>
      </c>
      <c r="F6" s="174">
        <v>5.0</v>
      </c>
      <c r="G6" s="175">
        <v>6.0</v>
      </c>
      <c r="I6" s="104"/>
      <c r="BE6" s="4"/>
      <c r="BF6" s="4"/>
      <c r="BG6" s="4"/>
    </row>
    <row r="7" spans="1:11 57:59" s="105" customFormat="1" ht="18" customHeight="1" thickTop="1" thickBot="1">
      <c r="A7" s="179">
        <v>1.0</v>
      </c>
      <c r="B7" s="180">
        <v>0.0</v>
      </c>
      <c r="C7" s="180">
        <v>0.0</v>
      </c>
      <c r="D7" s="180">
        <v>0.0</v>
      </c>
      <c r="E7" s="180">
        <v>0.0</v>
      </c>
      <c r="F7" s="180">
        <v>0.0</v>
      </c>
      <c r="G7" s="181">
        <v>0.0</v>
      </c>
      <c r="I7" s="107" t="str">
        <f>IF(IF((OR(ABS(B7*0.21-C7)&gt;15,ABS(B7*0.21-C7)&gt;ABS(B7*0.001))),0,1)=1,T($L$2),T($L$3))</f>
        <v>OK</v>
      </c>
      <c r="J7" s="107" t="str">
        <f>IF(IF((OR(ABS(D7*0.12-E7)&gt;15,ABS(D7*0.12-E7)&gt;ABS(D7*0.001))),0,1)=1,T($L$2),T($L$3))</f>
        <v>OK</v>
      </c>
      <c r="K7" s="107" t="str">
        <f>IF(IF((OR(ABS(F7*0.1-G7)&gt;15,ABS(F7*0.1-G7)&gt;ABS(F7*0.001))),0,1)=1,T($L$2),T($L$3))</f>
        <v>OK</v>
      </c>
      <c r="BE7" s="4"/>
      <c r="BF7" s="4"/>
      <c r="BG7" s="4"/>
    </row>
    <row r="8" spans="1:9" s="105" customFormat="1" ht="15">
      <c r="A8" s="407"/>
      <c r="B8" s="310"/>
      <c r="C8" s="310"/>
      <c r="D8" s="310"/>
      <c r="E8" s="310"/>
      <c r="F8" s="310"/>
      <c r="G8" s="310"/>
      <c r="I8" s="104"/>
    </row>
    <row r="9" spans="1:9" s="105" customFormat="1" ht="15">
      <c r="A9" s="407" t="s">
        <v>2431</v>
      </c>
      <c r="B9" s="310"/>
      <c r="C9" s="310"/>
      <c r="D9" s="310"/>
      <c r="E9" s="310"/>
      <c r="F9" s="310"/>
      <c r="G9" s="310"/>
      <c r="I9" s="104"/>
    </row>
    <row r="10" spans="1:9" s="105" customFormat="1" ht="12.75">
      <c r="A10" s="425" t="s">
        <v>2346</v>
      </c>
      <c r="B10" s="352"/>
      <c r="C10" s="352"/>
      <c r="D10" s="352"/>
      <c r="E10" s="352"/>
      <c r="F10" s="352"/>
      <c r="G10" s="352"/>
      <c r="I10" s="104"/>
    </row>
    <row r="11" spans="1:9" s="105" customFormat="1" ht="12.75">
      <c r="A11" s="352"/>
      <c r="B11" s="352"/>
      <c r="C11" s="352"/>
      <c r="D11" s="352"/>
      <c r="E11" s="352"/>
      <c r="F11" s="352"/>
      <c r="G11" s="352"/>
      <c r="I11" s="104"/>
    </row>
    <row r="12" spans="1:9" s="105" customFormat="1" ht="13.5" thickBot="1">
      <c r="A12" s="423"/>
      <c r="B12" s="424"/>
      <c r="C12" s="424"/>
      <c r="D12" s="424"/>
      <c r="E12" s="424"/>
      <c r="F12" s="424"/>
      <c r="G12" s="424"/>
      <c r="I12" s="104"/>
    </row>
    <row r="13" spans="1:11" s="105" customFormat="1" ht="25.5">
      <c r="A13" s="170" t="s">
        <v>523</v>
      </c>
      <c r="B13" s="171" t="s">
        <v>2330</v>
      </c>
      <c r="C13" s="172" t="s">
        <v>2327</v>
      </c>
      <c r="D13" s="171" t="s">
        <v>2331</v>
      </c>
      <c r="E13" s="172" t="s">
        <v>2328</v>
      </c>
      <c r="F13" s="171" t="s">
        <v>2332</v>
      </c>
      <c r="G13" s="172" t="s">
        <v>2329</v>
      </c>
      <c r="I13" s="108" t="s">
        <v>2335</v>
      </c>
      <c r="J13" s="108" t="s">
        <v>2771</v>
      </c>
      <c r="K13" s="108" t="s">
        <v>2772</v>
      </c>
    </row>
    <row r="14" spans="1:9" s="105" customFormat="1" ht="13.5" thickBot="1">
      <c r="A14" s="101"/>
      <c r="B14" s="102">
        <v>1.0</v>
      </c>
      <c r="C14" s="103">
        <v>2.0</v>
      </c>
      <c r="D14" s="102">
        <v>3.0</v>
      </c>
      <c r="E14" s="103">
        <v>4.0</v>
      </c>
      <c r="F14" s="102">
        <v>5.0</v>
      </c>
      <c r="G14" s="103">
        <v>6.0</v>
      </c>
      <c r="I14" s="104"/>
    </row>
    <row r="15" spans="1:11" s="105" customFormat="1" ht="18" customHeight="1" thickTop="1" thickBot="1">
      <c r="A15" s="179">
        <v>1.0</v>
      </c>
      <c r="B15" s="180">
        <v>0.0</v>
      </c>
      <c r="C15" s="180">
        <v>0.0</v>
      </c>
      <c r="D15" s="180">
        <v>0.0</v>
      </c>
      <c r="E15" s="180">
        <v>0.0</v>
      </c>
      <c r="F15" s="180">
        <v>0.0</v>
      </c>
      <c r="G15" s="181">
        <v>0.0</v>
      </c>
      <c r="I15" s="107" t="str">
        <f>IF(IF((OR(ABS(B15*0.21-C15)&gt;15,ABS(B15*0.21-C15)&gt;ABS(B15*0.001))),0,1)=1,T($L$2),T($L$3))</f>
        <v>OK</v>
      </c>
      <c r="J15" s="107" t="str">
        <f>IF(IF((OR(ABS(D15*0.12-E15)&gt;15,ABS(D15*0.12-E15)&gt;ABS(D15*0.001))),0,1)=1,T($L$2),T($L$3))</f>
        <v>OK</v>
      </c>
      <c r="K15" s="107" t="str">
        <f>IF(IF((OR(ABS(F15*0.1-G15)&gt;15,ABS(F15*0.1-G15)&gt;ABS(F15*0.001))),0,1)=1,T($L$2),T($L$3))</f>
        <v>OK</v>
      </c>
    </row>
    <row r="16" spans="1:9" s="105" customFormat="1" ht="15">
      <c r="A16" s="407"/>
      <c r="B16" s="310"/>
      <c r="C16" s="310"/>
      <c r="D16" s="310"/>
      <c r="E16" s="310"/>
      <c r="F16" s="310"/>
      <c r="G16" s="310"/>
      <c r="I16" s="104"/>
    </row>
    <row r="17" spans="1:9" s="105" customFormat="1" ht="15.75" thickBot="1">
      <c r="A17" s="407" t="s">
        <v>2432</v>
      </c>
      <c r="B17" s="310"/>
      <c r="C17" s="310"/>
      <c r="D17" s="310"/>
      <c r="E17" s="310"/>
      <c r="F17" s="310"/>
      <c r="G17" s="310"/>
      <c r="I17" s="104"/>
    </row>
    <row r="18" spans="1:9" s="105" customFormat="1" ht="18" customHeight="1">
      <c r="A18" s="216" t="s">
        <v>2433</v>
      </c>
      <c r="B18" s="426"/>
      <c r="C18" s="427"/>
      <c r="D18" s="427"/>
      <c r="E18" s="427"/>
      <c r="F18" s="427"/>
      <c r="G18" s="217" t="s">
        <v>521</v>
      </c>
      <c r="I18" s="104"/>
    </row>
    <row r="19" spans="1:9" s="105" customFormat="1" ht="18" customHeight="1">
      <c r="A19" s="218">
        <v>1.0</v>
      </c>
      <c r="B19" s="428" t="s">
        <v>2434</v>
      </c>
      <c r="C19" s="429"/>
      <c r="D19" s="429"/>
      <c r="E19" s="429"/>
      <c r="F19" s="429"/>
      <c r="G19" s="219">
        <f>+ROUND(B7+SUM(A.4!E8:E10010),2)</f>
        <v>0.0</v>
      </c>
      <c r="I19" s="104"/>
    </row>
    <row r="20" spans="1:9" s="105" customFormat="1" ht="18" customHeight="1">
      <c r="A20" s="218">
        <v>2.0</v>
      </c>
      <c r="B20" s="428" t="s">
        <v>2435</v>
      </c>
      <c r="C20" s="429"/>
      <c r="D20" s="429"/>
      <c r="E20" s="429"/>
      <c r="F20" s="429"/>
      <c r="G20" s="219">
        <f>+ROUND(+D7+F7+SUM(A.4!G8:G10010)+SUM(A.4!I8:I10010),2)</f>
        <v>0.0</v>
      </c>
      <c r="I20" s="104"/>
    </row>
    <row r="21" spans="1:9" s="105" customFormat="1" ht="18" customHeight="1">
      <c r="A21" s="218">
        <v>40.0</v>
      </c>
      <c r="B21" s="428" t="s">
        <v>2437</v>
      </c>
      <c r="C21" s="429"/>
      <c r="D21" s="429"/>
      <c r="E21" s="429"/>
      <c r="F21" s="429"/>
      <c r="G21" s="219">
        <f>+ROUND(+B15+SUM(B.2!E8:E50010),2)</f>
        <v>0.0</v>
      </c>
      <c r="I21" s="104"/>
    </row>
    <row r="22" spans="1:9" s="105" customFormat="1" ht="18" customHeight="1">
      <c r="A22" s="218">
        <v>41.0</v>
      </c>
      <c r="B22" s="428" t="s">
        <v>2438</v>
      </c>
      <c r="C22" s="429"/>
      <c r="D22" s="429"/>
      <c r="E22" s="429"/>
      <c r="F22" s="429"/>
      <c r="G22" s="219">
        <f>+ROUND(+D15+F15+SUM(B.2!G8:G50010)+SUM(B.2!I8:I50010),2)</f>
        <v>0.0</v>
      </c>
      <c r="I22" s="104"/>
    </row>
    <row r="23" spans="1:9" s="105" customFormat="1" ht="18" customHeight="1">
      <c r="A23" s="218">
        <v>25.0</v>
      </c>
      <c r="B23" s="428" t="s">
        <v>2439</v>
      </c>
      <c r="C23" s="429"/>
      <c r="D23" s="429"/>
      <c r="E23" s="429"/>
      <c r="F23" s="429"/>
      <c r="G23" s="219">
        <f>+ROUND(+SUM(A.1!E8:E10010),2)</f>
        <v>0.0</v>
      </c>
      <c r="I23" s="104"/>
    </row>
    <row r="24" spans="1:9" s="105" customFormat="1" ht="18" customHeight="1">
      <c r="A24" s="218">
        <v>10.0</v>
      </c>
      <c r="B24" s="428" t="s">
        <v>2440</v>
      </c>
      <c r="C24" s="429"/>
      <c r="D24" s="429"/>
      <c r="E24" s="429"/>
      <c r="F24" s="429"/>
      <c r="G24" s="219">
        <f>+ROUND(+SUM(B.1!E8:E3010),2)</f>
        <v>0.0</v>
      </c>
      <c r="I24" s="104"/>
    </row>
    <row r="25" spans="1:9" s="105" customFormat="1" ht="18" customHeight="1">
      <c r="A25" s="218">
        <v>11.0</v>
      </c>
      <c r="B25" s="428" t="s">
        <v>2441</v>
      </c>
      <c r="C25" s="429"/>
      <c r="D25" s="429"/>
      <c r="E25" s="429"/>
      <c r="F25" s="429"/>
      <c r="G25" s="219">
        <f t="array" ref="G25">+ROUND(+SUM(B.1!G8:G3010+SUM(B.1!I8:I3010)),2)</f>
        <v>0.0</v>
      </c>
      <c r="I25" s="104"/>
    </row>
    <row r="26" spans="1:9" s="105" customFormat="1" ht="18" customHeight="1" thickBot="1">
      <c r="A26" s="220" t="s">
        <v>2436</v>
      </c>
      <c r="B26" s="430" t="s">
        <v>2442</v>
      </c>
      <c r="C26" s="431"/>
      <c r="D26" s="431"/>
      <c r="E26" s="431"/>
      <c r="F26" s="431"/>
      <c r="G26" s="221">
        <f>+ROUND(+SUM(A.2!E8:E10010)+SUM(A.2!G8:G10010)+SUM(A.2!I8:I10010),2)</f>
        <v>0.0</v>
      </c>
      <c r="I26" s="104"/>
    </row>
    <row r="27" spans="1:9" s="105" customFormat="1" ht="60" customHeight="1">
      <c r="A27" s="407"/>
      <c r="B27" s="310"/>
      <c r="C27" s="310"/>
      <c r="D27" s="310"/>
      <c r="E27" s="310"/>
      <c r="F27" s="310"/>
      <c r="G27" s="310"/>
      <c r="I27" s="104"/>
    </row>
    <row r="28" spans="1:9" s="105" customFormat="1" ht="60" customHeight="1">
      <c r="A28" s="407"/>
      <c r="B28" s="310"/>
      <c r="C28" s="310"/>
      <c r="D28" s="310"/>
      <c r="E28" s="310"/>
      <c r="F28" s="310"/>
      <c r="G28" s="310"/>
      <c r="I28" s="104"/>
    </row>
    <row r="29" spans="1:9" s="105" customFormat="1" ht="60" customHeight="1">
      <c r="A29" s="407"/>
      <c r="B29" s="310"/>
      <c r="C29" s="310"/>
      <c r="D29" s="310"/>
      <c r="E29" s="310"/>
      <c r="F29" s="310"/>
      <c r="G29" s="310"/>
      <c r="I29" s="104"/>
    </row>
    <row r="30" spans="1:9" s="105" customFormat="1" ht="60" customHeight="1">
      <c r="A30" s="407"/>
      <c r="B30" s="310"/>
      <c r="C30" s="310"/>
      <c r="D30" s="310"/>
      <c r="E30" s="310"/>
      <c r="F30" s="310"/>
      <c r="G30" s="310"/>
      <c r="I30" s="104"/>
    </row>
    <row r="31" spans="1:9" s="105" customFormat="1" ht="60" customHeight="1">
      <c r="A31" s="407"/>
      <c r="B31" s="310"/>
      <c r="C31" s="310"/>
      <c r="D31" s="310"/>
      <c r="E31" s="310"/>
      <c r="F31" s="310"/>
      <c r="G31" s="310"/>
      <c r="I31" s="104"/>
    </row>
    <row r="32" spans="1:9" s="105" customFormat="1" ht="60" customHeight="1">
      <c r="A32" s="407"/>
      <c r="B32" s="310"/>
      <c r="C32" s="310"/>
      <c r="D32" s="310"/>
      <c r="E32" s="310"/>
      <c r="F32" s="310"/>
      <c r="G32" s="310"/>
      <c r="I32" s="104"/>
    </row>
    <row r="33" spans="1:9" s="105" customFormat="1" ht="60" customHeight="1">
      <c r="A33" s="407"/>
      <c r="B33" s="310"/>
      <c r="C33" s="310"/>
      <c r="D33" s="310"/>
      <c r="E33" s="310"/>
      <c r="F33" s="310"/>
      <c r="G33" s="310"/>
      <c r="I33" s="104"/>
    </row>
    <row r="34" spans="1:9" s="105" customFormat="1" ht="60" customHeight="1">
      <c r="A34" s="407"/>
      <c r="B34" s="310"/>
      <c r="C34" s="310"/>
      <c r="D34" s="310"/>
      <c r="E34" s="310"/>
      <c r="F34" s="310"/>
      <c r="G34" s="310"/>
      <c r="I34" s="104"/>
    </row>
    <row r="35" spans="9:9" s="105" customFormat="1" ht="12.75">
      <c r="I35" s="104"/>
    </row>
    <row r="36" spans="9:9" s="105" customFormat="1" ht="12.75">
      <c r="I36" s="104"/>
    </row>
    <row r="37" spans="9:9" s="105" customFormat="1" ht="12.75">
      <c r="I37" s="104"/>
    </row>
    <row r="38" spans="9:9" s="105" customFormat="1" ht="12.75">
      <c r="I38" s="104"/>
    </row>
    <row r="39" spans="9:9" s="105" customFormat="1" ht="12.75">
      <c r="I39" s="104"/>
    </row>
    <row r="40" spans="9:9" s="105" customFormat="1" ht="12.75">
      <c r="I40" s="104"/>
    </row>
    <row r="41" spans="9:9" s="105" customFormat="1" ht="12.75">
      <c r="I41" s="104"/>
    </row>
    <row r="42" spans="9:9" s="105" customFormat="1" ht="12.75">
      <c r="I42" s="104"/>
    </row>
    <row r="43" spans="9:9" s="191" customFormat="1" ht="12.75">
      <c r="I43" s="192"/>
    </row>
    <row r="44" spans="9:9" s="191" customFormat="1" ht="12.75">
      <c r="I44" s="192"/>
    </row>
    <row r="45" spans="9:9" s="191" customFormat="1" ht="12.75">
      <c r="I45" s="192"/>
    </row>
    <row r="46" spans="9:9" s="191" customFormat="1" ht="12.75">
      <c r="I46" s="192"/>
    </row>
    <row r="47" spans="9:9" s="191" customFormat="1" ht="12.75">
      <c r="I47" s="192"/>
    </row>
    <row r="48" spans="9:9" s="191" customFormat="1" ht="12.75">
      <c r="I48" s="192"/>
    </row>
    <row r="49" spans="9:9" s="191" customFormat="1" ht="12.75">
      <c r="I49" s="192"/>
    </row>
    <row r="50" spans="9:9" s="191" customFormat="1" ht="12.75">
      <c r="I50" s="192"/>
    </row>
    <row r="51" spans="9:9" s="191" customFormat="1" ht="12.75">
      <c r="I51" s="192"/>
    </row>
    <row r="52" spans="9:9" s="191" customFormat="1" ht="12.75">
      <c r="I52" s="192"/>
    </row>
    <row r="53" spans="9:9" s="191" customFormat="1" ht="12.75">
      <c r="I53" s="192"/>
    </row>
    <row r="54" spans="9:9" s="191" customFormat="1" ht="12.75">
      <c r="I54" s="192"/>
    </row>
    <row r="55" spans="9:9" s="191" customFormat="1" ht="12.75">
      <c r="I55" s="192"/>
    </row>
    <row r="56" spans="9:9" s="191" customFormat="1" ht="12.75">
      <c r="I56" s="192"/>
    </row>
    <row r="57" spans="9:9" s="191" customFormat="1" ht="12.75">
      <c r="I57" s="192"/>
    </row>
    <row r="58" spans="9:9" s="191" customFormat="1" ht="12.75">
      <c r="I58" s="192"/>
    </row>
    <row r="59" spans="9:9" s="191" customFormat="1" ht="12.75">
      <c r="I59" s="192"/>
    </row>
    <row r="60" spans="9:9" s="191" customFormat="1" ht="12.75">
      <c r="I60" s="192"/>
    </row>
    <row r="61" spans="9:9" s="191" customFormat="1" ht="12.75">
      <c r="I61" s="192"/>
    </row>
    <row r="62" spans="9:9" s="191" customFormat="1" ht="12.75">
      <c r="I62" s="192"/>
    </row>
    <row r="63" spans="9:9" s="191" customFormat="1" ht="12.75">
      <c r="I63" s="192"/>
    </row>
    <row r="64" spans="9:9" s="191" customFormat="1" ht="12.75">
      <c r="I64" s="192"/>
    </row>
    <row r="65" spans="9:9" s="191" customFormat="1" ht="12.75">
      <c r="I65" s="192"/>
    </row>
    <row r="66" spans="9:9" s="191" customFormat="1" ht="12.75">
      <c r="I66" s="192"/>
    </row>
    <row r="67" spans="9:9" s="191" customFormat="1" ht="12.75">
      <c r="I67" s="192"/>
    </row>
    <row r="68" spans="9:9" s="191" customFormat="1" ht="12.75">
      <c r="I68" s="192"/>
    </row>
    <row r="69" spans="9:9" s="191" customFormat="1" ht="12.75">
      <c r="I69" s="192"/>
    </row>
    <row r="70" spans="9:9" s="191" customFormat="1" ht="12.75">
      <c r="I70" s="192"/>
    </row>
    <row r="71" spans="9:9" s="191" customFormat="1" ht="12.75">
      <c r="I71" s="192"/>
    </row>
    <row r="72" spans="9:9" s="191" customFormat="1" ht="12.75">
      <c r="I72" s="192"/>
    </row>
    <row r="73" spans="9:9" s="191" customFormat="1" ht="12.75">
      <c r="I73" s="192"/>
    </row>
    <row r="74" spans="9:9" s="191" customFormat="1" ht="12.75">
      <c r="I74" s="192"/>
    </row>
    <row r="75" spans="9:9" s="191" customFormat="1" ht="12.75">
      <c r="I75" s="192"/>
    </row>
    <row r="76" spans="9:9" s="191" customFormat="1" ht="12.75">
      <c r="I76" s="192"/>
    </row>
    <row r="77" spans="9:9" s="191" customFormat="1" ht="12.75">
      <c r="I77" s="192"/>
    </row>
    <row r="78" spans="9:9" s="191" customFormat="1" ht="12.75">
      <c r="I78" s="192"/>
    </row>
    <row r="79" spans="9:9" s="191" customFormat="1" ht="12.75">
      <c r="I79" s="192"/>
    </row>
    <row r="80" spans="9:9" s="191" customFormat="1" ht="12.75">
      <c r="I80" s="192"/>
    </row>
    <row r="81" spans="9:9" s="191" customFormat="1" ht="12.75">
      <c r="I81" s="192"/>
    </row>
    <row r="82" spans="9:9" s="191" customFormat="1" ht="12.75">
      <c r="I82" s="192"/>
    </row>
    <row r="83" spans="9:9" s="191" customFormat="1" ht="12.75">
      <c r="I83" s="192"/>
    </row>
    <row r="84" spans="9:9" s="191" customFormat="1" ht="12.75">
      <c r="I84" s="192"/>
    </row>
    <row r="85" spans="9:9" s="191" customFormat="1" ht="12.75">
      <c r="I85" s="192"/>
    </row>
    <row r="86" spans="9:9" s="191" customFormat="1" ht="12.75">
      <c r="I86" s="192"/>
    </row>
    <row r="87" spans="9:9" s="191" customFormat="1" ht="12.75">
      <c r="I87" s="192"/>
    </row>
    <row r="88" spans="9:9" s="191" customFormat="1" ht="12.75">
      <c r="I88" s="192"/>
    </row>
    <row r="89" spans="9:9" s="191" customFormat="1" ht="12.75">
      <c r="I89" s="192"/>
    </row>
    <row r="90" spans="9:9" s="191" customFormat="1" ht="12.75">
      <c r="I90" s="192"/>
    </row>
    <row r="91" spans="9:9" s="191" customFormat="1" ht="12.75">
      <c r="I91" s="192"/>
    </row>
    <row r="92" spans="9:9" s="191" customFormat="1" ht="12.75">
      <c r="I92" s="192"/>
    </row>
    <row r="93" spans="9:9" s="191" customFormat="1" ht="12.75">
      <c r="I93" s="192"/>
    </row>
    <row r="94" spans="9:9" s="191" customFormat="1" ht="12.75">
      <c r="I94" s="192"/>
    </row>
    <row r="95" spans="9:9" s="191" customFormat="1" ht="12.75">
      <c r="I95" s="192"/>
    </row>
    <row r="96" spans="9:9" s="191" customFormat="1" ht="12.75">
      <c r="I96" s="192"/>
    </row>
    <row r="97" spans="9:9" s="191" customFormat="1" ht="12.75">
      <c r="I97" s="192"/>
    </row>
    <row r="98" spans="9:9" s="191" customFormat="1" ht="12.75">
      <c r="I98" s="192"/>
    </row>
    <row r="99" spans="9:9" s="191" customFormat="1" ht="12.75">
      <c r="I99" s="192"/>
    </row>
    <row r="100" spans="9:9" s="191" customFormat="1" ht="12.75">
      <c r="I100" s="192"/>
    </row>
    <row r="101" spans="9:9" s="191" customFormat="1" ht="12.75">
      <c r="I101" s="192"/>
    </row>
    <row r="102" spans="9:9" s="191" customFormat="1" ht="12.75">
      <c r="I102" s="192"/>
    </row>
    <row r="103" spans="9:9" s="191" customFormat="1" ht="12.75">
      <c r="I103" s="192"/>
    </row>
    <row r="104" spans="9:9" s="191" customFormat="1" ht="12.75">
      <c r="I104" s="192"/>
    </row>
    <row r="105" spans="9:9" s="191" customFormat="1" ht="12.75">
      <c r="I105" s="192"/>
    </row>
    <row r="106" spans="9:9" s="191" customFormat="1" ht="12.75">
      <c r="I106" s="192"/>
    </row>
    <row r="107" spans="9:9" s="191" customFormat="1" ht="12.75">
      <c r="I107" s="192"/>
    </row>
    <row r="108" spans="9:9" s="191" customFormat="1" ht="12.75">
      <c r="I108" s="192"/>
    </row>
    <row r="109" spans="9:9" s="191" customFormat="1" ht="12.75">
      <c r="I109" s="192"/>
    </row>
    <row r="110" spans="9:9" s="191" customFormat="1" ht="12.75">
      <c r="I110" s="192"/>
    </row>
    <row r="111" spans="9:9" s="191" customFormat="1" ht="12.75">
      <c r="I111" s="192"/>
    </row>
    <row r="112" spans="9:9" s="191" customFormat="1" ht="12.75">
      <c r="I112" s="192"/>
    </row>
    <row r="113" spans="9:9" s="191" customFormat="1" ht="12.75">
      <c r="I113" s="192"/>
    </row>
    <row r="114" spans="9:9" s="191" customFormat="1" ht="12.75">
      <c r="I114" s="192"/>
    </row>
    <row r="115" spans="9:9" s="191" customFormat="1" ht="12.75">
      <c r="I115" s="192"/>
    </row>
    <row r="116" spans="9:9" s="191" customFormat="1" ht="12.75">
      <c r="I116" s="192"/>
    </row>
    <row r="117" spans="9:9" s="191" customFormat="1" ht="12.75">
      <c r="I117" s="192"/>
    </row>
    <row r="118" spans="9:9" s="191" customFormat="1" ht="12.75">
      <c r="I118" s="192"/>
    </row>
    <row r="119" spans="9:9" s="191" customFormat="1" ht="12.75">
      <c r="I119" s="192"/>
    </row>
    <row r="120" spans="9:9" s="191" customFormat="1" ht="12.75">
      <c r="I120" s="192"/>
    </row>
    <row r="121" spans="9:9" s="191" customFormat="1" ht="12.75">
      <c r="I121" s="192"/>
    </row>
    <row r="122" spans="9:9" s="191" customFormat="1" ht="12.75">
      <c r="I122" s="192"/>
    </row>
    <row r="123" spans="9:9" s="191" customFormat="1" ht="12.75">
      <c r="I123" s="192"/>
    </row>
    <row r="124" spans="9:9" s="191" customFormat="1" ht="12.75">
      <c r="I124" s="192"/>
    </row>
    <row r="125" spans="9:9" s="191" customFormat="1" ht="12.75">
      <c r="I125" s="192"/>
    </row>
    <row r="126" spans="9:9" s="191" customFormat="1" ht="12.75">
      <c r="I126" s="192"/>
    </row>
    <row r="127" spans="9:9" s="191" customFormat="1" ht="12.75">
      <c r="I127" s="192"/>
    </row>
    <row r="128" spans="9:9" s="191" customFormat="1" ht="12.75">
      <c r="I128" s="192"/>
    </row>
    <row r="129" spans="9:9" s="191" customFormat="1" ht="12.75">
      <c r="I129" s="192"/>
    </row>
    <row r="130" spans="9:9" s="191" customFormat="1" ht="12.75">
      <c r="I130" s="192"/>
    </row>
    <row r="131" spans="9:9" s="191" customFormat="1" ht="12.75">
      <c r="I131" s="192"/>
    </row>
    <row r="132" spans="9:9" s="191" customFormat="1" ht="12.75">
      <c r="I132" s="192"/>
    </row>
    <row r="133" spans="9:9" s="191" customFormat="1" ht="12.75">
      <c r="I133" s="192"/>
    </row>
    <row r="134" spans="9:9" s="191" customFormat="1" ht="12.75">
      <c r="I134" s="192"/>
    </row>
    <row r="135" spans="9:9" s="191" customFormat="1" ht="12.75">
      <c r="I135" s="192"/>
    </row>
    <row r="136" spans="9:9" s="191" customFormat="1" ht="12.75">
      <c r="I136" s="192"/>
    </row>
    <row r="137" spans="9:9" s="191" customFormat="1" ht="12.75">
      <c r="I137" s="192"/>
    </row>
    <row r="138" spans="9:9" s="191" customFormat="1" ht="12.75">
      <c r="I138" s="192"/>
    </row>
    <row r="139" spans="9:9" s="191" customFormat="1" ht="12.75">
      <c r="I139" s="192"/>
    </row>
    <row r="140" spans="9:9" s="191" customFormat="1" ht="12.75">
      <c r="I140" s="192"/>
    </row>
    <row r="141" spans="9:9" s="191" customFormat="1" ht="12.75">
      <c r="I141" s="192"/>
    </row>
    <row r="142" spans="9:9" s="191" customFormat="1" ht="12.75">
      <c r="I142" s="192"/>
    </row>
    <row r="143" spans="9:9" s="191" customFormat="1" ht="12.75">
      <c r="I143" s="192"/>
    </row>
    <row r="144" spans="9:9" s="191" customFormat="1" ht="12.75">
      <c r="I144" s="192"/>
    </row>
    <row r="145" spans="9:9" s="191" customFormat="1" ht="12.75">
      <c r="I145" s="192"/>
    </row>
    <row r="146" spans="9:9" s="191" customFormat="1" ht="12.75">
      <c r="I146" s="192"/>
    </row>
    <row r="147" spans="9:9" s="191" customFormat="1" ht="12.75">
      <c r="I147" s="192"/>
    </row>
    <row r="148" spans="9:9" s="191" customFormat="1" ht="12.75">
      <c r="I148" s="192"/>
    </row>
    <row r="149" spans="9:9" s="191" customFormat="1" ht="12.75">
      <c r="I149" s="192"/>
    </row>
    <row r="150" spans="9:9" s="191" customFormat="1" ht="12.75">
      <c r="I150" s="192"/>
    </row>
    <row r="151" spans="9:9" s="191" customFormat="1" ht="12.75">
      <c r="I151" s="192"/>
    </row>
    <row r="152" spans="9:9" s="191" customFormat="1" ht="12.75">
      <c r="I152" s="192"/>
    </row>
    <row r="153" spans="9:9" s="191" customFormat="1" ht="12.75">
      <c r="I153" s="192"/>
    </row>
    <row r="154" spans="9:9" s="191" customFormat="1" ht="12.75">
      <c r="I154" s="192"/>
    </row>
    <row r="155" spans="9:9" s="191" customFormat="1" ht="12.75">
      <c r="I155" s="192"/>
    </row>
    <row r="156" spans="9:9" s="191" customFormat="1" ht="12.75">
      <c r="I156" s="192"/>
    </row>
    <row r="157" spans="9:9" s="191" customFormat="1" ht="12.75">
      <c r="I157" s="192"/>
    </row>
    <row r="158" spans="9:9" s="191" customFormat="1" ht="12.75">
      <c r="I158" s="192"/>
    </row>
    <row r="159" spans="9:9" s="191" customFormat="1" ht="12.75">
      <c r="I159" s="192"/>
    </row>
    <row r="160" spans="9:9" s="191" customFormat="1" ht="12.75">
      <c r="I160" s="192"/>
    </row>
    <row r="161" spans="9:9" s="191" customFormat="1" ht="12.75">
      <c r="I161" s="192"/>
    </row>
    <row r="162" spans="9:9" s="191" customFormat="1" ht="12.75">
      <c r="I162" s="192"/>
    </row>
    <row r="163" spans="9:9" s="191" customFormat="1" ht="12.75">
      <c r="I163" s="192"/>
    </row>
    <row r="164" spans="9:9" s="191" customFormat="1" ht="12.75">
      <c r="I164" s="192"/>
    </row>
    <row r="165" spans="9:9" s="191" customFormat="1" ht="12.75">
      <c r="I165" s="192"/>
    </row>
    <row r="166" spans="9:9" s="191" customFormat="1" ht="12.75">
      <c r="I166" s="192"/>
    </row>
    <row r="167" spans="9:9" s="191" customFormat="1" ht="12.75">
      <c r="I167" s="192"/>
    </row>
    <row r="168" spans="9:9" s="191" customFormat="1" ht="12.75">
      <c r="I168" s="192"/>
    </row>
    <row r="169" spans="9:9" s="191" customFormat="1" ht="12.75">
      <c r="I169" s="192"/>
    </row>
    <row r="170" spans="9:9" s="191" customFormat="1" ht="12.75">
      <c r="I170" s="192"/>
    </row>
    <row r="171" spans="9:9" s="191" customFormat="1" ht="12.75">
      <c r="I171" s="192"/>
    </row>
    <row r="172" spans="9:9" s="191" customFormat="1" ht="12.75">
      <c r="I172" s="192"/>
    </row>
    <row r="173" spans="9:9" s="191" customFormat="1" ht="12.75">
      <c r="I173" s="192"/>
    </row>
    <row r="174" spans="9:9" s="191" customFormat="1" ht="12.75">
      <c r="I174" s="192"/>
    </row>
    <row r="175" spans="9:9" s="191" customFormat="1" ht="12.75">
      <c r="I175" s="192"/>
    </row>
    <row r="176" spans="9:9" s="191" customFormat="1" ht="12.75">
      <c r="I176" s="192"/>
    </row>
    <row r="177" spans="9:9" s="191" customFormat="1" ht="12.75">
      <c r="I177" s="192"/>
    </row>
    <row r="178" spans="9:9" s="191" customFormat="1" ht="12.75">
      <c r="I178" s="192"/>
    </row>
    <row r="179" spans="9:9" s="191" customFormat="1" ht="12.75">
      <c r="I179" s="192"/>
    </row>
    <row r="180" spans="9:9" s="191" customFormat="1" ht="12.75">
      <c r="I180" s="192"/>
    </row>
    <row r="181" spans="9:9" s="191" customFormat="1" ht="12.75">
      <c r="I181" s="192"/>
    </row>
    <row r="182" spans="9:9" s="191" customFormat="1" ht="12.75">
      <c r="I182" s="192"/>
    </row>
    <row r="183" spans="9:9" s="191" customFormat="1" ht="12.75">
      <c r="I183" s="192"/>
    </row>
    <row r="184" spans="9:9" s="191" customFormat="1" ht="12.75">
      <c r="I184" s="192"/>
    </row>
    <row r="185" spans="9:9" s="191" customFormat="1" ht="12.75">
      <c r="I185" s="192"/>
    </row>
    <row r="186" spans="9:9" s="191" customFormat="1" ht="12.75">
      <c r="I186" s="192"/>
    </row>
    <row r="187" spans="9:9" s="191" customFormat="1" ht="12.75">
      <c r="I187" s="192"/>
    </row>
    <row r="188" spans="9:9" s="191" customFormat="1" ht="12.75">
      <c r="I188" s="192"/>
    </row>
    <row r="189" spans="9:9" s="191" customFormat="1" ht="12.75">
      <c r="I189" s="192"/>
    </row>
    <row r="190" spans="9:9" s="191" customFormat="1" ht="12.75">
      <c r="I190" s="192"/>
    </row>
    <row r="191" spans="9:9" s="191" customFormat="1" ht="12.75">
      <c r="I191" s="192"/>
    </row>
    <row r="192" spans="9:9" s="191" customFormat="1" ht="12.75">
      <c r="I192" s="192"/>
    </row>
    <row r="193" spans="9:9" s="191" customFormat="1" ht="12.75">
      <c r="I193" s="192"/>
    </row>
    <row r="194" spans="9:9" s="191" customFormat="1" ht="12.75">
      <c r="I194" s="192"/>
    </row>
    <row r="195" spans="9:9" s="191" customFormat="1" ht="12.75">
      <c r="I195" s="192"/>
    </row>
    <row r="196" spans="9:9" s="191" customFormat="1" ht="12.75">
      <c r="I196" s="192"/>
    </row>
    <row r="197" spans="9:9" s="191" customFormat="1" ht="12.75">
      <c r="I197" s="192"/>
    </row>
    <row r="198" spans="9:9" s="191" customFormat="1" ht="12.75">
      <c r="I198" s="192"/>
    </row>
    <row r="199" spans="9:9" s="191" customFormat="1" ht="12.75">
      <c r="I199" s="192"/>
    </row>
    <row r="200" spans="9:9" s="191" customFormat="1" ht="12.75">
      <c r="I200" s="192"/>
    </row>
    <row r="201" spans="9:9" s="191" customFormat="1" ht="12.75">
      <c r="I201" s="192"/>
    </row>
    <row r="202" spans="9:9" s="191" customFormat="1" ht="12.75">
      <c r="I202" s="192"/>
    </row>
    <row r="203" spans="9:9" s="191" customFormat="1" ht="12.75">
      <c r="I203" s="192"/>
    </row>
    <row r="204" spans="9:9" s="191" customFormat="1" ht="12.75">
      <c r="I204" s="192"/>
    </row>
    <row r="205" spans="9:9" s="191" customFormat="1" ht="12.75">
      <c r="I205" s="192"/>
    </row>
    <row r="206" spans="9:9" s="191" customFormat="1" ht="12.75">
      <c r="I206" s="192"/>
    </row>
    <row r="207" spans="9:9" s="191" customFormat="1" ht="12.75">
      <c r="I207" s="192"/>
    </row>
    <row r="208" spans="9:9" s="191" customFormat="1" ht="12.75">
      <c r="I208" s="192"/>
    </row>
  </sheetData>
  <sheetProtection algorithmName="SHA-512" hashValue="2c1t71i3Z0A255uJYodH2F8oMpAe1sxbhh2rml/fh8fuptK48xuUZADT8E/PMHESMDLHj2pgcIzwq5Nvneuuag==" saltValue="3ZozbnDVXGrJF/wcNeoang==" spinCount="100000" sheet="1" objects="1" scenarios="1"/>
  <mergeCells count="26">
    <mergeCell ref="A34:G34"/>
    <mergeCell ref="B23:F23"/>
    <mergeCell ref="B24:F24"/>
    <mergeCell ref="B25:F25"/>
    <mergeCell ref="B26:F26"/>
    <mergeCell ref="A27:G27"/>
    <mergeCell ref="A28:G28"/>
    <mergeCell ref="A29:G29"/>
    <mergeCell ref="A30:G30"/>
    <mergeCell ref="A31:G31"/>
    <mergeCell ref="A32:G32"/>
    <mergeCell ref="A33:G33"/>
    <mergeCell ref="B18:F18"/>
    <mergeCell ref="B19:F19"/>
    <mergeCell ref="B20:F20"/>
    <mergeCell ref="B21:F21"/>
    <mergeCell ref="B22:F22"/>
    <mergeCell ref="A16:G16"/>
    <mergeCell ref="A17:G17"/>
    <mergeCell ref="A1:G1"/>
    <mergeCell ref="A2:G3"/>
    <mergeCell ref="A4:G4"/>
    <mergeCell ref="A9:G9"/>
    <mergeCell ref="A10:G11"/>
    <mergeCell ref="A12:G12"/>
    <mergeCell ref="A8:G8"/>
  </mergeCells>
  <conditionalFormatting sqref="I7:K7">
    <cfRule type="containsText" priority="4" dxfId="0" operator="containsText" text="CH">
      <formula>NOT(ISERROR(SEARCH("CH",I7)))</formula>
    </cfRule>
  </conditionalFormatting>
  <conditionalFormatting sqref="I15:K15">
    <cfRule type="containsText" priority="1" dxfId="0" operator="containsText" text="CH">
      <formula>NOT(ISERROR(SEARCH("CH",I15)))</formula>
    </cfRule>
  </conditionalFormatting>
  <pageMargins left="0.1968503937007874" right="0.1968503937007874" top="0.3937007874015748" bottom="0.3937007874015748" header="0.31496062992125984" footer="0.31496062992125984"/>
  <pageSetup fitToHeight="19" orientation="portrait" paperSize="9" scale="80" r:id="rId4"/>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62"/>
  <sheetViews>
    <sheetView workbookViewId="0" topLeftCell="A1">
      <selection pane="topLeft" activeCell="B48" sqref="B48"/>
    </sheetView>
  </sheetViews>
  <sheetFormatPr defaultRowHeight="12.75"/>
  <cols>
    <col min="1" max="1" width="38.142857142857146" bestFit="1" customWidth="1"/>
    <col min="2" max="2" width="22.571428571428573" customWidth="1"/>
  </cols>
  <sheetData>
    <row r="1" spans="1:1" ht="12.75">
      <c r="A1" s="128" t="s">
        <v>2350</v>
      </c>
    </row>
    <row r="2" spans="1:3" ht="12.75">
      <c r="A2" t="s">
        <v>2351</v>
      </c>
      <c r="B2" s="95" t="str">
        <f>IF('Hlavička KH'!D12&lt;&gt;"",'Hlavička KH'!D12,"")</f>
        <v/>
      </c>
      <c r="C2" t="s">
        <v>2393</v>
      </c>
    </row>
    <row r="3" spans="1:3" ht="12.75">
      <c r="A3" t="s">
        <v>2352</v>
      </c>
      <c r="B3" t="str">
        <f>IF('Hlavička KH'!M17&lt;&gt;"",'Hlavička KH'!M17,"")</f>
        <v/>
      </c>
      <c r="C3" t="s">
        <v>2393</v>
      </c>
    </row>
    <row r="4" spans="1:3" ht="12.75">
      <c r="A4" t="s">
        <v>610</v>
      </c>
      <c r="B4" s="95" t="str">
        <f ca="1">CONCATENATE(TEXT(+TODAY(),"DD.MM"),".",YEAR(+TODAY()))</f>
        <v>06.02.2026</v>
      </c>
      <c r="C4" s="182" t="s">
        <v>2393</v>
      </c>
    </row>
    <row r="5" spans="1:3" ht="12.75">
      <c r="A5" t="s">
        <v>550</v>
      </c>
      <c r="B5" s="95" t="str">
        <f>IF('Hlavička KH'!F10&lt;&gt;"",'Hlavička KH'!F10,"")</f>
        <v/>
      </c>
      <c r="C5" t="s">
        <v>2393</v>
      </c>
    </row>
    <row r="6" spans="1:3" ht="12.75">
      <c r="A6" t="s">
        <v>1216</v>
      </c>
      <c r="B6" s="95" t="s">
        <v>2394</v>
      </c>
      <c r="C6" t="s">
        <v>2393</v>
      </c>
    </row>
    <row r="7" spans="1:3" ht="13.5" thickBot="1">
      <c r="A7" t="s">
        <v>1217</v>
      </c>
      <c r="B7" s="95" t="s">
        <v>524</v>
      </c>
      <c r="C7" t="s">
        <v>2393</v>
      </c>
    </row>
    <row r="8" spans="1:5" ht="12.75">
      <c r="A8" t="s">
        <v>2353</v>
      </c>
      <c r="B8" s="95" t="str">
        <f>CONCATENATE(D8,D9,D10)</f>
        <v>B</v>
      </c>
      <c r="C8" t="s">
        <v>2393</v>
      </c>
      <c r="D8" s="130" t="str">
        <f>IF(AND('Hlavička KH'!B8&lt;&gt;"",'Hlavička KH'!H8=""),"B","")</f>
        <v>B</v>
      </c>
      <c r="E8" t="s">
        <v>2395</v>
      </c>
    </row>
    <row r="9" spans="1:5" ht="12.75">
      <c r="A9" t="s">
        <v>2354</v>
      </c>
      <c r="B9">
        <f>IF('Hlavička KH'!J17&lt;&gt;"",'Hlavička KH'!J17,"")</f>
        <v>1.0</v>
      </c>
      <c r="C9" t="s">
        <v>2393</v>
      </c>
      <c r="D9" s="131" t="str">
        <f>IF(AND('Hlavička KH'!B8="",'Hlavička KH'!E8&lt;&gt;""),IF('Hlavička KH'!H8&lt;&gt;"","E","N"),"")</f>
        <v/>
      </c>
      <c r="E9" t="s">
        <v>2395</v>
      </c>
    </row>
    <row r="10" spans="1:5" ht="13.5" thickBot="1">
      <c r="A10" t="s">
        <v>516</v>
      </c>
      <c r="B10">
        <f>IF('Hlavička KH'!O17&lt;&gt;"",'Hlavička KH'!O17,"")</f>
        <v>2026.0</v>
      </c>
      <c r="C10" t="s">
        <v>2393</v>
      </c>
      <c r="D10" s="132" t="str">
        <f>IF(AND('Hlavička KH'!H8&lt;&gt;"",'Hlavička KH'!E8=""),"O","")</f>
        <v/>
      </c>
      <c r="E10" t="s">
        <v>2395</v>
      </c>
    </row>
    <row r="11" spans="1:3" ht="12.75">
      <c r="A11" t="s">
        <v>2355</v>
      </c>
      <c r="B11" s="95" t="str">
        <f>IF('Hlavička KH'!K12&lt;&gt;"",VLOOKUP('Hlavička KH'!K12,A61:B62,2,FALSE),"")</f>
        <v/>
      </c>
      <c r="C11" t="s">
        <v>2393</v>
      </c>
    </row>
    <row r="12" spans="1:3" ht="12.75">
      <c r="A12" t="s">
        <v>1314</v>
      </c>
      <c r="B12" s="95" t="str">
        <f>IF('Hlavička KH'!M19&lt;&gt;"",CONCATENATE(TEXT('Hlavička KH'!M19,"DD.MM"),".",YEAR('Hlavička KH'!M19)),"")</f>
        <v/>
      </c>
      <c r="C12" t="s">
        <v>2393</v>
      </c>
    </row>
    <row r="13" spans="1:3" ht="12.75">
      <c r="A13" t="s">
        <v>1315</v>
      </c>
      <c r="B13" s="95" t="str">
        <f>IF('Hlavička KH'!J19&lt;&gt;"",CONCATENATE(TEXT('Hlavička KH'!J19,"DD.MM"),".",YEAR('Hlavička KH'!J19)),"")</f>
        <v/>
      </c>
      <c r="C13" t="s">
        <v>2393</v>
      </c>
    </row>
    <row r="15" spans="1:5" ht="12.75">
      <c r="A15" s="128" t="s">
        <v>2356</v>
      </c>
      <c r="E15" s="128"/>
    </row>
    <row r="16" spans="1:3" ht="12.75">
      <c r="A16" t="s">
        <v>553</v>
      </c>
      <c r="B16" s="95" t="str">
        <f>IF(ISNUMBER(FIND("/",ZAKL_DATA!B17)),MID(ZAKL_DATA!B17,(FIND("/",ZAKL_DATA!B17,1))+1,LEN(ZAKL_DATA!B17)),"")</f>
        <v/>
      </c>
      <c r="C16" t="s">
        <v>2393</v>
      </c>
    </row>
    <row r="17" spans="1:3" ht="12.75">
      <c r="A17" t="s">
        <v>552</v>
      </c>
      <c r="B17">
        <f>IF(ISNUMBER(FIND("/",ZAKL_DATA!B17)),LEFT(ZAKL_DATA!B17,(FIND("/",ZAKL_DATA!B17,1))-1),ZAKL_DATA!B17)</f>
        <v>0.0</v>
      </c>
      <c r="C17" t="s">
        <v>2393</v>
      </c>
    </row>
    <row r="18" spans="1:3" ht="12.75">
      <c r="A18" t="s">
        <v>830</v>
      </c>
      <c r="B18" t="e">
        <f>VLOOKUP('Hlavička KH'!A4,'Finanční úřady'!E2:F204,2,FALSE)</f>
        <v>#N/A</v>
      </c>
      <c r="C18" t="s">
        <v>2393</v>
      </c>
    </row>
    <row r="19" spans="1:3" ht="12.75">
      <c r="A19" t="s">
        <v>2357</v>
      </c>
      <c r="B19" s="95" t="str">
        <f>IF(ZAKL_DATA!B25&lt;&gt;"",'Hlavička KH'!M35,"")</f>
        <v/>
      </c>
      <c r="C19" t="s">
        <v>2393</v>
      </c>
    </row>
    <row r="20" spans="1:3" ht="12.75">
      <c r="A20" t="s">
        <v>829</v>
      </c>
      <c r="B20" t="e">
        <f>VLOOKUP(ZAKL_DATA!B13,'Finanční úřady'!B2:C17,2,FALSE)</f>
        <v>#N/A</v>
      </c>
      <c r="C20" t="s">
        <v>2393</v>
      </c>
    </row>
    <row r="21" spans="1:3" ht="12.75">
      <c r="A21" t="s">
        <v>831</v>
      </c>
      <c r="B21" s="95" t="str">
        <f>RIGHT(ZAKL_DATA!D2,LEN(ZAKL_DATA!D2)-2)</f>
        <v/>
      </c>
      <c r="C21" t="s">
        <v>2393</v>
      </c>
    </row>
    <row r="22" spans="1:3" ht="12.75">
      <c r="A22" t="s">
        <v>2358</v>
      </c>
      <c r="B22" s="95" t="str">
        <f>IF(ISNUMBER(FIND("@",'Hlavička KH'!A37)),'Hlavička KH'!A37,"")</f>
        <v/>
      </c>
      <c r="C22" t="s">
        <v>2393</v>
      </c>
    </row>
    <row r="23" spans="1:3" ht="12.75">
      <c r="A23" t="s">
        <v>2359</v>
      </c>
      <c r="B23" s="95" t="str">
        <f>IF(ZAKL_DATA!B28&lt;&gt;"",'Hlavička KH'!#REF!,"")</f>
        <v/>
      </c>
      <c r="C23" t="s">
        <v>2393</v>
      </c>
    </row>
    <row r="24" spans="1:3" ht="12.75">
      <c r="A24" t="s">
        <v>2360</v>
      </c>
      <c r="B24" s="95" t="str">
        <f>IF(ZAKL_DATA!B4&lt;&gt;"",ZAKL_DATA!B4,"")</f>
        <v/>
      </c>
      <c r="C24" t="s">
        <v>2393</v>
      </c>
    </row>
    <row r="25" spans="1:3" ht="12.75">
      <c r="A25" t="s">
        <v>2361</v>
      </c>
      <c r="B25" s="95" t="str">
        <f>IF(ZAKL_DATA!B18&lt;&gt;"",ZAKL_DATA!B18,"")</f>
        <v/>
      </c>
      <c r="C25" t="s">
        <v>2393</v>
      </c>
    </row>
    <row r="26" spans="1:3" ht="12.75">
      <c r="A26" t="s">
        <v>2313</v>
      </c>
      <c r="B26" s="95" t="str">
        <f>IF(AND(ZAKL_DATA!D4&lt;&gt;"",ZAKL_DATA!D14&lt;&gt;"",'Hlavička KH'!E42&lt;&gt;"4a",'Hlavička KH'!E42&lt;&gt;"4b"),ZAKL_DATA!D14,"")</f>
        <v/>
      </c>
      <c r="C26" t="s">
        <v>2393</v>
      </c>
    </row>
    <row r="27" spans="1:3" ht="12.75">
      <c r="A27" t="s">
        <v>2315</v>
      </c>
      <c r="B27" s="95" t="str">
        <f>IF(AND(ZAKL_DATA!D4&lt;&gt;"",ZAKL_DATA!D17&lt;&gt;"",'Hlavička KH'!E42&lt;&gt;"4a",'Hlavička KH'!E42&lt;&gt;"4b"),ZAKL_DATA!D17,"")</f>
        <v/>
      </c>
      <c r="C27" t="s">
        <v>2393</v>
      </c>
    </row>
    <row r="28" spans="1:3" ht="12.75">
      <c r="A28" t="s">
        <v>2314</v>
      </c>
      <c r="B28" s="95" t="str">
        <f>IF(AND(ZAKL_DATA!D4&lt;&gt;"",ZAKL_DATA!D15&lt;&gt;"",'Hlavička KH'!E42&lt;&gt;"4a",'Hlavička KH'!E42&lt;&gt;"4b"),ZAKL_DATA!D15,"")</f>
        <v/>
      </c>
      <c r="C28" t="s">
        <v>2393</v>
      </c>
    </row>
    <row r="29" spans="1:3" ht="12.75">
      <c r="A29" t="s">
        <v>2362</v>
      </c>
      <c r="B29" s="95" t="str">
        <f>IF(ZAKL_DATA!B5&lt;&gt;"",ZAKL_DATA!B5,"")</f>
        <v/>
      </c>
      <c r="C29" t="s">
        <v>2393</v>
      </c>
    </row>
    <row r="30" spans="1:3" ht="12.75">
      <c r="A30" t="s">
        <v>2363</v>
      </c>
      <c r="B30" s="95" t="str">
        <f>IF(ZAKL_DATA!B19&lt;&gt;"",ZAKL_DATA!B19,"")</f>
        <v/>
      </c>
      <c r="C30" t="s">
        <v>2393</v>
      </c>
    </row>
    <row r="31" spans="1:3" ht="12.75">
      <c r="A31" t="s">
        <v>2364</v>
      </c>
      <c r="B31" s="95" t="str">
        <f>IF(ZAKL_DATA!D30&lt;&gt;"",ZAKL_DATA!D30,"")</f>
        <v/>
      </c>
      <c r="C31" t="s">
        <v>2393</v>
      </c>
    </row>
    <row r="32" spans="1:3" ht="12.75">
      <c r="A32" t="s">
        <v>2365</v>
      </c>
      <c r="B32" s="95" t="str">
        <f>IF(ZAKL_DATA!D31&lt;&gt;"",ZAKL_DATA!D31,"")</f>
        <v/>
      </c>
      <c r="C32" t="s">
        <v>2393</v>
      </c>
    </row>
    <row r="33" spans="1:4" ht="12.75">
      <c r="A33" t="s">
        <v>2366</v>
      </c>
      <c r="B33" s="95" t="str">
        <f>IF(ZAKL_DATA!D33&lt;&gt;"",ZAKL_DATA!D33,"")</f>
        <v/>
      </c>
      <c r="C33" t="s">
        <v>2393</v>
      </c>
      <c r="D33" t="s">
        <v>2725</v>
      </c>
    </row>
    <row r="34" spans="1:4" ht="12.75">
      <c r="A34" t="s">
        <v>2367</v>
      </c>
      <c r="B34" t="str">
        <f>IF(AND(ZAKL_DATA!B20&lt;&gt;"",ZAKL_DATA!B20&lt;&gt;0),ZAKL_DATA!B20,"ČESKÁ REPUBLIKA")</f>
        <v>ČESKÁ REPUBLIKA</v>
      </c>
      <c r="C34" t="s">
        <v>2393</v>
      </c>
      <c r="D34" t="str">
        <f>IF(AND(ZAKL_DATA!B20&lt;&gt;"",ZAKL_DATA!B20&lt;&gt;0),IF(ZAKL_DATA!B20&lt;&gt;"ČESKÁ REPUBLIKA",VLOOKUP(ZAKL_DATA!B20,'Finanční úřady'!J3:K253,2,FALSE),"CZ"),"CZ")</f>
        <v>CZ</v>
      </c>
    </row>
    <row r="35" spans="1:3" ht="12.75">
      <c r="A35" t="s">
        <v>2368</v>
      </c>
      <c r="B35" s="95" t="str">
        <f>IF(ZAKL_DATA!B7&lt;&gt;"",ZAKL_DATA!B7,"")</f>
        <v/>
      </c>
      <c r="C35" t="s">
        <v>2393</v>
      </c>
    </row>
    <row r="36" spans="1:3" ht="12.75">
      <c r="A36" t="s">
        <v>609</v>
      </c>
      <c r="B36" s="95" t="str">
        <f>IF(LEN(ZAKL_DATA!B4)&gt;LEN(ZAKL_DATA!D4),"F","P")</f>
        <v>P</v>
      </c>
      <c r="C36" t="s">
        <v>2393</v>
      </c>
    </row>
    <row r="37" spans="1:3" ht="12.75">
      <c r="A37" t="s">
        <v>2369</v>
      </c>
      <c r="B37" s="95" t="str">
        <f>IF(ZAKL_DATA!B16&lt;&gt;"",ZAKL_DATA!B16,"")</f>
        <v/>
      </c>
      <c r="C37" t="s">
        <v>2393</v>
      </c>
    </row>
    <row r="38" spans="1:3" ht="12.75">
      <c r="A38" t="s">
        <v>1312</v>
      </c>
      <c r="B38" s="95" t="str">
        <f>IF(NOT(ISERR(DATEVALUE('Hlavička KH'!A46))),'Hlavička KH'!A46,"")</f>
        <v/>
      </c>
      <c r="C38" t="s">
        <v>2393</v>
      </c>
    </row>
    <row r="39" spans="1:3" ht="12.75">
      <c r="A39" t="s">
        <v>1313</v>
      </c>
      <c r="B39" s="95" t="str">
        <f>IF(AND(LEN('Hlavička KH'!A46)&gt;0,LEN('Hlavička KH'!A46)&lt;6),'Hlavička KH'!A46,"")</f>
        <v/>
      </c>
      <c r="C39" t="s">
        <v>2393</v>
      </c>
    </row>
    <row r="40" spans="1:3" ht="12.75">
      <c r="A40" t="s">
        <v>551</v>
      </c>
      <c r="B40" s="95" t="str">
        <f>IF(AND(LEN('Hlavička KH'!A46)&lt;9,LEN('Hlavička KH'!A46)&gt;5),'Hlavička KH'!A46,"")</f>
        <v/>
      </c>
      <c r="C40" t="s">
        <v>2393</v>
      </c>
    </row>
    <row r="41" spans="1:3" ht="12.75">
      <c r="A41" t="s">
        <v>2316</v>
      </c>
      <c r="B41" s="95" t="str">
        <f>IF(AND(OR(B38&lt;&gt;"",B39&lt;&gt;""),ZAKL_DATA!D20&lt;&gt;""),ZAKL_DATA!D20,"")</f>
        <v/>
      </c>
      <c r="C41" t="s">
        <v>2393</v>
      </c>
    </row>
    <row r="42" spans="1:3" ht="12.75">
      <c r="A42" t="s">
        <v>2370</v>
      </c>
      <c r="B42" s="95" t="str">
        <f>IF('Hlavička KH'!E42&lt;&gt;"",'Hlavička KH'!E42,"")</f>
        <v/>
      </c>
      <c r="C42" t="s">
        <v>2393</v>
      </c>
    </row>
    <row r="43" spans="1:3" ht="12.75">
      <c r="A43" t="s">
        <v>2320</v>
      </c>
      <c r="B43" s="95" t="str">
        <f>IF(AND('Hlavička KH'!E42="4c",'Hlavička KH'!A44&lt;&gt;""),'Hlavička KH'!A44,"")</f>
        <v/>
      </c>
      <c r="C43" t="s">
        <v>2393</v>
      </c>
    </row>
    <row r="44" spans="1:3" ht="12.75">
      <c r="A44" t="s">
        <v>2317</v>
      </c>
      <c r="B44" s="95" t="str">
        <f>IF(AND(OR(B38&lt;&gt;"",B39&lt;&gt;""),ZAKL_DATA!D20&lt;&gt;""),ZAKL_DATA!D21,"")</f>
        <v/>
      </c>
      <c r="C44" t="s">
        <v>2393</v>
      </c>
    </row>
    <row r="45" spans="1:3" ht="12.75">
      <c r="A45" t="s">
        <v>2312</v>
      </c>
      <c r="B45" s="95" t="str">
        <f>IF('Hlavička KH'!E42="4c","P",IF(OR('Hlavička KH'!E42="4b",'Hlavička KH'!E42="4a"),"F",""))</f>
        <v/>
      </c>
      <c r="C45" t="s">
        <v>2393</v>
      </c>
    </row>
    <row r="46" spans="1:3" ht="12.75">
      <c r="A46" t="s">
        <v>2371</v>
      </c>
      <c r="B46" s="95" t="str">
        <f>CONCATENATE(ZAKL_DATA!D4,IF(ZAKL_DATA!D7&lt;&gt;"",", ",""),ZAKL_DATA!D7)</f>
        <v/>
      </c>
      <c r="C46" t="s">
        <v>2393</v>
      </c>
    </row>
    <row r="48" spans="1:1" ht="12.75">
      <c r="A48" s="128" t="s">
        <v>2372</v>
      </c>
    </row>
    <row r="49" spans="1:3" ht="12.75">
      <c r="A49" t="s">
        <v>2373</v>
      </c>
      <c r="B49" s="129">
        <f>A.5_B.3!G26</f>
        <v>0.0</v>
      </c>
      <c r="C49" t="s">
        <v>2393</v>
      </c>
    </row>
    <row r="50" spans="1:3" ht="12.75">
      <c r="A50" t="s">
        <v>2374</v>
      </c>
      <c r="B50" s="129">
        <f>A.5_B.3!G19</f>
        <v>0.0</v>
      </c>
      <c r="C50" t="s">
        <v>2393</v>
      </c>
    </row>
    <row r="51" spans="1:3" ht="12.75">
      <c r="A51" t="s">
        <v>2375</v>
      </c>
      <c r="B51" s="129">
        <f>A.5_B.3!G20</f>
        <v>0.0</v>
      </c>
      <c r="C51" t="s">
        <v>2393</v>
      </c>
    </row>
    <row r="52" spans="1:3" ht="12.75">
      <c r="A52" t="s">
        <v>2376</v>
      </c>
      <c r="B52" s="129">
        <f>A.5_B.3!G21</f>
        <v>0.0</v>
      </c>
      <c r="C52" t="s">
        <v>2393</v>
      </c>
    </row>
    <row r="53" spans="1:3" ht="12.75">
      <c r="A53" t="s">
        <v>2377</v>
      </c>
      <c r="B53" s="129">
        <f>A.5_B.3!G22</f>
        <v>0.0</v>
      </c>
      <c r="C53" t="s">
        <v>2393</v>
      </c>
    </row>
    <row r="54" spans="1:3" ht="12.75">
      <c r="A54" t="s">
        <v>2378</v>
      </c>
      <c r="B54" s="129">
        <f>A.5_B.3!G23</f>
        <v>0.0</v>
      </c>
      <c r="C54" t="s">
        <v>2393</v>
      </c>
    </row>
    <row r="55" spans="1:3" ht="12.75">
      <c r="A55" t="s">
        <v>2379</v>
      </c>
      <c r="B55" s="129">
        <f>A.5_B.3!G24</f>
        <v>0.0</v>
      </c>
      <c r="C55" t="s">
        <v>2393</v>
      </c>
    </row>
    <row r="56" spans="1:3" ht="12.75">
      <c r="A56" t="s">
        <v>2380</v>
      </c>
      <c r="B56" s="129">
        <f>A.5_B.3!G25</f>
        <v>0.0</v>
      </c>
      <c r="C56" t="s">
        <v>2393</v>
      </c>
    </row>
    <row r="58" spans="1:1" ht="12.75">
      <c r="A58" s="128" t="s">
        <v>2412</v>
      </c>
    </row>
    <row r="60" spans="1:1" ht="12.75">
      <c r="A60" t="s">
        <v>2413</v>
      </c>
    </row>
    <row r="61" spans="1:2" ht="12.75">
      <c r="A61" t="s">
        <v>2414</v>
      </c>
      <c r="B61" t="s">
        <v>2416</v>
      </c>
    </row>
    <row r="62" spans="1:2" ht="12.75">
      <c r="A62" t="s">
        <v>2415</v>
      </c>
      <c r="B62" t="s">
        <v>2417</v>
      </c>
    </row>
  </sheetData>
  <sheetProtection algorithmName="SHA-512" hashValue="Lhm7SGhkPfyo5/H7b/UbaGANpKBU45YTpAOXs9uuOvApsQxz9u7+B/KldxKXJyB1/1LENknCnrmMgYuxgzHZVQ==" saltValue="FD0qFjI4crwR9qUWKXY2gg==" spinCount="100000" sheet="1" objects="1" scenarios="1"/>
  <pageMargins left="0.7" right="0.7" top="0.787401575" bottom="0.787401575" header="0.3" footer="0.3"/>
  <pageSetup orientation="portrait" paperSize="9"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EN14"/>
  <sheetViews>
    <sheetView workbookViewId="0" topLeftCell="A1">
      <pane ySplit="3" topLeftCell="A4" activePane="bottomLeft" state="frozen"/>
      <selection pane="topLeft" activeCell="A1" sqref="A1"/>
      <selection pane="bottomLeft" activeCell="AQ23" sqref="AQ23"/>
    </sheetView>
  </sheetViews>
  <sheetFormatPr defaultRowHeight="12.75"/>
  <cols>
    <col min="1" max="1" width="2.857142857142857" style="142" customWidth="1"/>
    <col min="2" max="2" width="4.857142857142857" customWidth="1"/>
    <col min="3" max="3" width="3.7142857142857144" hidden="1" customWidth="1"/>
    <col min="4" max="4" width="3.4285714285714284" hidden="1" customWidth="1"/>
    <col min="5" max="5" width="3" hidden="1" customWidth="1"/>
    <col min="6" max="6" width="3.857142857142857" hidden="1" customWidth="1"/>
    <col min="7" max="7" width="15.285714285714286" customWidth="1"/>
    <col min="8" max="8" width="7.142857142857143" style="142" customWidth="1"/>
    <col min="9" max="9" width="5" customWidth="1"/>
    <col min="10" max="10" width="2.142857142857143" hidden="1" customWidth="1"/>
    <col min="11" max="11" width="2.5714285714285716" hidden="1" customWidth="1"/>
    <col min="12" max="12" width="2.857142857142857" hidden="1" customWidth="1"/>
    <col min="13" max="14" width="2" hidden="1" customWidth="1"/>
    <col min="15" max="15" width="2.2857142857142856" hidden="1" customWidth="1"/>
    <col min="16" max="16" width="2.5714285714285716" hidden="1" customWidth="1"/>
    <col min="17" max="17" width="2" hidden="1" customWidth="1"/>
    <col min="18" max="18" width="3.142857142857143" hidden="1" customWidth="1"/>
    <col min="19" max="19" width="15.142857142857142" customWidth="1"/>
    <col min="20" max="20" width="7.142857142857143" style="142" customWidth="1"/>
    <col min="21" max="21" width="5" customWidth="1"/>
    <col min="22" max="23" width="2.5714285714285716" hidden="1" customWidth="1"/>
    <col min="24" max="24" width="2.857142857142857" hidden="1" customWidth="1"/>
    <col min="25" max="25" width="2.5714285714285716" hidden="1" customWidth="1"/>
    <col min="26" max="26" width="2.4285714285714284" hidden="1" customWidth="1"/>
    <col min="27" max="27" width="2.2857142857142856" hidden="1" customWidth="1"/>
    <col min="28" max="28" width="15.571428571428571" customWidth="1"/>
    <col min="29" max="29" width="7.142857142857143" style="142" customWidth="1"/>
    <col min="30" max="30" width="4.428571428571429" customWidth="1"/>
    <col min="31" max="31" width="3.4285714285714284" hidden="1" customWidth="1"/>
    <col min="32" max="32" width="3.857142857142857" hidden="1" customWidth="1"/>
    <col min="33" max="33" width="3.2857142857142856" hidden="1" customWidth="1"/>
    <col min="34" max="34" width="2.857142857142857" hidden="1" customWidth="1"/>
    <col min="35" max="35" width="3.857142857142857" hidden="1" customWidth="1"/>
    <col min="36" max="36" width="3" hidden="1" customWidth="1"/>
    <col min="37" max="37" width="3.2857142857142856" hidden="1" customWidth="1"/>
    <col min="38" max="38" width="4.285714285714286" hidden="1" customWidth="1"/>
    <col min="39" max="39" width="2.857142857142857" hidden="1" customWidth="1"/>
    <col min="40" max="40" width="5.428571428571429" hidden="1" customWidth="1"/>
    <col min="41" max="41" width="15.857142857142858" customWidth="1"/>
    <col min="42" max="42" width="7.142857142857143" style="142" customWidth="1"/>
    <col min="43" max="43" width="5" customWidth="1"/>
    <col min="44" max="44" width="3.4285714285714284" hidden="1" customWidth="1"/>
    <col min="45" max="45" width="3.857142857142857" hidden="1" customWidth="1"/>
    <col min="46" max="46" width="3.2857142857142856" hidden="1" customWidth="1"/>
    <col min="47" max="47" width="3.4285714285714284" hidden="1" customWidth="1"/>
    <col min="48" max="48" width="2.7142857142857144" hidden="1" customWidth="1"/>
    <col min="49" max="49" width="3.2857142857142856" hidden="1" customWidth="1"/>
    <col min="50" max="50" width="4.142857142857143" hidden="1" customWidth="1"/>
    <col min="51" max="51" width="3" hidden="1" customWidth="1"/>
    <col min="52" max="52" width="3.4285714285714284" hidden="1" customWidth="1"/>
    <col min="53" max="53" width="17.285714285714285" customWidth="1"/>
    <col min="54" max="54" width="7.142857142857143" style="142" customWidth="1"/>
    <col min="55" max="55" width="4.714285714285714" customWidth="1"/>
    <col min="56" max="56" width="4.142857142857143" hidden="1" customWidth="1"/>
    <col min="57" max="57" width="3" hidden="1" customWidth="1"/>
    <col min="58" max="58" width="3.7142857142857144" hidden="1" customWidth="1"/>
    <col min="59" max="59" width="3.857142857142857" hidden="1" customWidth="1"/>
    <col min="60" max="60" width="3.5714285714285716" hidden="1" customWidth="1"/>
    <col min="61" max="61" width="3.142857142857143" hidden="1" customWidth="1"/>
    <col min="62" max="62" width="3" hidden="1" customWidth="1"/>
    <col min="63" max="63" width="2.857142857142857" hidden="1" customWidth="1"/>
    <col min="64" max="64" width="2.4285714285714284" hidden="1" customWidth="1"/>
    <col min="65" max="65" width="4.571428571428571" hidden="1" customWidth="1"/>
    <col min="66" max="66" width="16.428571428571427" customWidth="1"/>
    <col min="67" max="67" width="2.857142857142857" style="142" customWidth="1"/>
    <col min="68" max="144" width="9.142857142857142" style="85"/>
  </cols>
  <sheetData>
    <row r="1" spans="2:144" s="142" customFormat="1" ht="133.15" customHeight="1">
      <c r="B1" s="432" t="s">
        <v>2471</v>
      </c>
      <c r="C1" s="433"/>
      <c r="D1" s="433"/>
      <c r="E1" s="433"/>
      <c r="F1" s="433"/>
      <c r="G1" s="433"/>
      <c r="I1" s="432" t="s">
        <v>2472</v>
      </c>
      <c r="J1" s="433"/>
      <c r="K1" s="433"/>
      <c r="L1" s="433"/>
      <c r="M1" s="433"/>
      <c r="N1" s="433"/>
      <c r="O1" s="246"/>
      <c r="P1" s="246"/>
      <c r="Q1" s="246"/>
      <c r="R1" s="246"/>
      <c r="S1" s="246"/>
      <c r="U1" s="432" t="s">
        <v>2473</v>
      </c>
      <c r="V1" s="246"/>
      <c r="W1" s="246"/>
      <c r="X1" s="246"/>
      <c r="Y1" s="246"/>
      <c r="Z1" s="246"/>
      <c r="AA1" s="246"/>
      <c r="AB1" s="246"/>
      <c r="AC1" s="143"/>
      <c r="AD1" s="432" t="s">
        <v>2474</v>
      </c>
      <c r="AE1" s="246"/>
      <c r="AF1" s="246"/>
      <c r="AG1" s="246"/>
      <c r="AH1" s="246"/>
      <c r="AI1" s="246"/>
      <c r="AJ1" s="246"/>
      <c r="AK1" s="246"/>
      <c r="AL1" s="246"/>
      <c r="AM1" s="246"/>
      <c r="AN1" s="246"/>
      <c r="AO1" s="246"/>
      <c r="AQ1" s="432" t="s">
        <v>2475</v>
      </c>
      <c r="AR1" s="433"/>
      <c r="AS1" s="433"/>
      <c r="AT1" s="433"/>
      <c r="AU1" s="433"/>
      <c r="AV1" s="433"/>
      <c r="AW1" s="246"/>
      <c r="AX1" s="246"/>
      <c r="AY1" s="246"/>
      <c r="AZ1" s="246"/>
      <c r="BA1" s="246"/>
      <c r="BC1" s="432" t="s">
        <v>2476</v>
      </c>
      <c r="BD1" s="246"/>
      <c r="BE1" s="246"/>
      <c r="BF1" s="246"/>
      <c r="BG1" s="246"/>
      <c r="BH1" s="246"/>
      <c r="BI1" s="246"/>
      <c r="BJ1" s="246"/>
      <c r="BK1" s="246"/>
      <c r="BL1" s="246"/>
      <c r="BM1" s="246"/>
      <c r="BN1" s="246"/>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5"/>
      <c r="DR1" s="85"/>
      <c r="DS1" s="85"/>
      <c r="DT1" s="85"/>
      <c r="DU1" s="85"/>
      <c r="DV1" s="85"/>
      <c r="DW1" s="85"/>
      <c r="DX1" s="85"/>
      <c r="DY1" s="85"/>
      <c r="DZ1" s="85"/>
      <c r="EA1" s="85"/>
      <c r="EB1" s="85"/>
      <c r="EC1" s="85"/>
      <c r="ED1" s="85"/>
      <c r="EE1" s="85"/>
      <c r="EF1" s="85"/>
      <c r="EG1" s="85"/>
      <c r="EH1" s="85"/>
      <c r="EI1" s="85"/>
      <c r="EJ1" s="85"/>
      <c r="EK1" s="85"/>
      <c r="EL1" s="85"/>
      <c r="EM1" s="85"/>
      <c r="EN1" s="85"/>
    </row>
    <row r="2" spans="1:144" s="128" customFormat="1" ht="12.75">
      <c r="A2" s="143"/>
      <c r="B2" s="434" t="s">
        <v>2401</v>
      </c>
      <c r="C2" s="434"/>
      <c r="D2" s="434"/>
      <c r="E2" s="434"/>
      <c r="F2" s="434"/>
      <c r="G2" s="434"/>
      <c r="H2" s="143"/>
      <c r="I2" s="434" t="s">
        <v>2402</v>
      </c>
      <c r="J2" s="434"/>
      <c r="K2" s="434"/>
      <c r="L2" s="434"/>
      <c r="M2" s="434"/>
      <c r="N2" s="434"/>
      <c r="O2" s="434"/>
      <c r="P2" s="434"/>
      <c r="Q2" s="434"/>
      <c r="R2" s="434"/>
      <c r="S2" s="434"/>
      <c r="T2" s="143"/>
      <c r="U2" s="434" t="s">
        <v>2403</v>
      </c>
      <c r="V2" s="434"/>
      <c r="W2" s="434"/>
      <c r="X2" s="434"/>
      <c r="Y2" s="434"/>
      <c r="Z2" s="434"/>
      <c r="AA2" s="434"/>
      <c r="AB2" s="434"/>
      <c r="AC2" s="143"/>
      <c r="AD2" s="434" t="s">
        <v>2404</v>
      </c>
      <c r="AE2" s="434"/>
      <c r="AF2" s="434"/>
      <c r="AG2" s="434"/>
      <c r="AH2" s="434"/>
      <c r="AI2" s="434"/>
      <c r="AJ2" s="434"/>
      <c r="AK2" s="434"/>
      <c r="AL2" s="434"/>
      <c r="AM2" s="434"/>
      <c r="AN2" s="434"/>
      <c r="AO2" s="434"/>
      <c r="AP2" s="143"/>
      <c r="AQ2" s="434" t="s">
        <v>2405</v>
      </c>
      <c r="AR2" s="434"/>
      <c r="AS2" s="434"/>
      <c r="AT2" s="434"/>
      <c r="AU2" s="434"/>
      <c r="AV2" s="434"/>
      <c r="AW2" s="434"/>
      <c r="AX2" s="434"/>
      <c r="AY2" s="434"/>
      <c r="AZ2" s="434"/>
      <c r="BA2" s="434"/>
      <c r="BB2" s="143"/>
      <c r="BC2" s="434" t="s">
        <v>2406</v>
      </c>
      <c r="BD2" s="434"/>
      <c r="BE2" s="434"/>
      <c r="BF2" s="434"/>
      <c r="BG2" s="434"/>
      <c r="BH2" s="434"/>
      <c r="BI2" s="434"/>
      <c r="BJ2" s="434"/>
      <c r="BK2" s="434"/>
      <c r="BL2" s="434"/>
      <c r="BM2" s="434"/>
      <c r="BN2" s="434"/>
      <c r="BO2" s="143"/>
      <c r="BP2" s="145"/>
      <c r="BQ2" s="145"/>
      <c r="BR2" s="145"/>
      <c r="BS2" s="145"/>
      <c r="BT2" s="145"/>
      <c r="BU2" s="145"/>
      <c r="BV2" s="145"/>
      <c r="BW2" s="145"/>
      <c r="BX2" s="145"/>
      <c r="BY2" s="145"/>
      <c r="BZ2" s="145"/>
      <c r="CA2" s="145"/>
      <c r="CB2" s="145"/>
      <c r="CC2" s="145"/>
      <c r="CD2" s="145"/>
      <c r="CE2" s="145"/>
      <c r="CF2" s="145"/>
      <c r="CG2" s="145"/>
      <c r="CH2" s="145"/>
      <c r="CI2" s="145"/>
      <c r="CJ2" s="145"/>
      <c r="CK2" s="145"/>
      <c r="CL2" s="145"/>
      <c r="CM2" s="145"/>
      <c r="CN2" s="145"/>
      <c r="CO2" s="145"/>
      <c r="CP2" s="145"/>
      <c r="CQ2" s="145"/>
      <c r="CR2" s="145"/>
      <c r="CS2" s="145"/>
      <c r="CT2" s="145"/>
      <c r="CU2" s="145"/>
      <c r="CV2" s="145"/>
      <c r="CW2" s="145"/>
      <c r="CX2" s="145"/>
      <c r="CY2" s="145"/>
      <c r="CZ2" s="145"/>
      <c r="DA2" s="145"/>
      <c r="DB2" s="145"/>
      <c r="DC2" s="145"/>
      <c r="DD2" s="145"/>
      <c r="DE2" s="145"/>
      <c r="DF2" s="145"/>
      <c r="DG2" s="145"/>
      <c r="DH2" s="145"/>
      <c r="DI2" s="145"/>
      <c r="DJ2" s="145"/>
      <c r="DK2" s="145"/>
      <c r="DL2" s="145"/>
      <c r="DM2" s="145"/>
      <c r="DN2" s="145"/>
      <c r="DO2" s="145"/>
      <c r="DP2" s="145"/>
      <c r="DQ2" s="145"/>
      <c r="DR2" s="145"/>
      <c r="DS2" s="145"/>
      <c r="DT2" s="145"/>
      <c r="DU2" s="145"/>
      <c r="DV2" s="145"/>
      <c r="DW2" s="145"/>
      <c r="DX2" s="145"/>
      <c r="DY2" s="145"/>
      <c r="DZ2" s="145"/>
      <c r="EA2" s="145"/>
      <c r="EB2" s="145"/>
      <c r="EC2" s="145"/>
      <c r="ED2" s="145"/>
      <c r="EE2" s="145"/>
      <c r="EF2" s="145"/>
      <c r="EG2" s="145"/>
      <c r="EH2" s="145"/>
      <c r="EI2" s="145"/>
      <c r="EJ2" s="145"/>
      <c r="EK2" s="145"/>
      <c r="EL2" s="145"/>
      <c r="EM2" s="145"/>
      <c r="EN2" s="145"/>
    </row>
    <row r="3" spans="2:66" ht="12.75">
      <c r="B3" s="144" t="s">
        <v>2398</v>
      </c>
      <c r="C3" t="s">
        <v>2382</v>
      </c>
      <c r="D3" t="s">
        <v>2384</v>
      </c>
      <c r="E3" t="s">
        <v>2385</v>
      </c>
      <c r="F3" t="s">
        <v>2386</v>
      </c>
      <c r="G3" s="144" t="s">
        <v>2399</v>
      </c>
      <c r="I3" s="144" t="s">
        <v>2398</v>
      </c>
      <c r="J3" t="s">
        <v>2382</v>
      </c>
      <c r="K3" t="s">
        <v>2383</v>
      </c>
      <c r="L3" t="s">
        <v>2384</v>
      </c>
      <c r="M3" t="s">
        <v>2385</v>
      </c>
      <c r="N3" t="s">
        <v>2386</v>
      </c>
      <c r="O3" t="s">
        <v>2399</v>
      </c>
      <c r="P3" t="s">
        <v>2388</v>
      </c>
      <c r="Q3" t="s">
        <v>2389</v>
      </c>
      <c r="R3" t="s">
        <v>2390</v>
      </c>
      <c r="S3" s="144" t="s">
        <v>2400</v>
      </c>
      <c r="U3" s="144" t="s">
        <v>2398</v>
      </c>
      <c r="V3" t="s">
        <v>2382</v>
      </c>
      <c r="W3" t="s">
        <v>2383</v>
      </c>
      <c r="X3" t="s">
        <v>2384</v>
      </c>
      <c r="Y3" t="s">
        <v>2385</v>
      </c>
      <c r="Z3" t="s">
        <v>2387</v>
      </c>
      <c r="AA3" t="s">
        <v>2388</v>
      </c>
      <c r="AB3" s="144" t="s">
        <v>2399</v>
      </c>
      <c r="AD3" s="144" t="s">
        <v>2398</v>
      </c>
      <c r="AE3" t="s">
        <v>2382</v>
      </c>
      <c r="AF3" t="s">
        <v>2384</v>
      </c>
      <c r="AG3" t="s">
        <v>2385</v>
      </c>
      <c r="AH3" t="s">
        <v>2386</v>
      </c>
      <c r="AI3" t="s">
        <v>2387</v>
      </c>
      <c r="AJ3" t="s">
        <v>2388</v>
      </c>
      <c r="AK3" t="s">
        <v>2389</v>
      </c>
      <c r="AL3" t="s">
        <v>2390</v>
      </c>
      <c r="AM3" t="s">
        <v>2391</v>
      </c>
      <c r="AN3" t="s">
        <v>2392</v>
      </c>
      <c r="AO3" s="144" t="s">
        <v>2399</v>
      </c>
      <c r="AQ3" s="144" t="s">
        <v>2398</v>
      </c>
      <c r="AR3" t="s">
        <v>2382</v>
      </c>
      <c r="AS3" t="s">
        <v>2384</v>
      </c>
      <c r="AT3" t="s">
        <v>2385</v>
      </c>
      <c r="AU3" t="s">
        <v>2386</v>
      </c>
      <c r="AV3" t="s">
        <v>2387</v>
      </c>
      <c r="AW3" t="s">
        <v>2388</v>
      </c>
      <c r="AX3" t="s">
        <v>2389</v>
      </c>
      <c r="AY3" t="s">
        <v>2390</v>
      </c>
      <c r="AZ3" t="s">
        <v>2391</v>
      </c>
      <c r="BA3" s="144" t="s">
        <v>2399</v>
      </c>
      <c r="BC3" s="144" t="s">
        <v>2398</v>
      </c>
      <c r="BD3" t="s">
        <v>2382</v>
      </c>
      <c r="BE3" t="s">
        <v>2384</v>
      </c>
      <c r="BF3" t="s">
        <v>2385</v>
      </c>
      <c r="BG3" t="s">
        <v>2386</v>
      </c>
      <c r="BH3" t="s">
        <v>2387</v>
      </c>
      <c r="BI3" t="s">
        <v>2388</v>
      </c>
      <c r="BJ3" t="s">
        <v>2389</v>
      </c>
      <c r="BK3" t="s">
        <v>2390</v>
      </c>
      <c r="BL3" t="s">
        <v>2391</v>
      </c>
      <c r="BM3" t="s">
        <v>2392</v>
      </c>
      <c r="BN3" s="144" t="s">
        <v>2399</v>
      </c>
    </row>
    <row r="4" spans="2:66" ht="12.75">
      <c r="B4" s="146">
        <v>1.0</v>
      </c>
      <c r="C4" s="147" t="str">
        <f>IF(A.1!B8&lt;&gt;"",A.1!B8,"")</f>
        <v/>
      </c>
      <c r="D4" s="147" t="str">
        <f>IF(A.1!D8&lt;&gt;"",CONCATENATE(TEXT(A.1!D8,"DD.MM"),".",YEAR(A.1!D8)),"")</f>
        <v/>
      </c>
      <c r="E4" s="85" t="str">
        <f>IF(A.1!E8&lt;&gt;"",A.1!E8,"")</f>
        <v/>
      </c>
      <c r="F4" s="147" t="str">
        <f>IF(A.1!F8&lt;&gt;"",A.1!F8,"")</f>
        <v/>
      </c>
      <c r="G4" s="147" t="str">
        <f>IF(A.1!C8&lt;&gt;"",A.1!C8,"")</f>
        <v/>
      </c>
      <c r="I4" s="146">
        <v>1.0</v>
      </c>
      <c r="J4" s="147" t="str">
        <f>IF(A.2!B8&lt;&gt;"",MID(A.2!B8,3,(LEN(A.2!B8)-2)),"")</f>
        <v/>
      </c>
      <c r="K4" s="147" t="str">
        <f>IF(A.2!B8&lt;&gt;"",LEFT(A.2!B8,2),"")</f>
        <v/>
      </c>
      <c r="L4" s="147" t="str">
        <f>IF(A.2!D8&lt;&gt;"",CONCATENATE(TEXT(A.2!D8,"DD.MM"),".",YEAR(A.2!D8)),"")</f>
        <v/>
      </c>
      <c r="M4" s="85" t="str">
        <f>IF(A.2!E8&lt;&gt;"",A.2!E8,"")</f>
        <v/>
      </c>
      <c r="N4" s="85" t="str">
        <f>IF(A.2!F8&lt;&gt;"",A.2!F8,"")</f>
        <v/>
      </c>
      <c r="O4" s="85" t="str">
        <f>IF(A.2!G8&lt;&gt;"",A.2!G8,"")</f>
        <v/>
      </c>
      <c r="P4" s="85" t="str">
        <f>IF(A.2!H8&lt;&gt;"",A.2!H8,"")</f>
        <v/>
      </c>
      <c r="Q4" s="85" t="str">
        <f>IF(A.2!I8&lt;&gt;"",A.2!I8,"")</f>
        <v/>
      </c>
      <c r="R4" s="85" t="str">
        <f>IF(A.2!J8&lt;&gt;"",A.2!J8,"")</f>
        <v/>
      </c>
      <c r="S4" s="147" t="str">
        <f>IF(A.2!C8&lt;&gt;"",A.2!C8,"")</f>
        <v/>
      </c>
      <c r="U4" s="146">
        <v>1.0</v>
      </c>
      <c r="V4" s="147" t="str">
        <f>IF(A.3!B9&lt;&gt;"",A.3!B9,"")</f>
        <v/>
      </c>
      <c r="W4" s="147" t="str">
        <f>IF(A.3!C9&lt;&gt;"",A.3!C9,"")</f>
        <v/>
      </c>
      <c r="X4" s="147" t="str">
        <f>IF(A.3!D9&lt;&gt;"",CONCATENATE(TEXT(A.3!D9,"DD.MM"),".",YEAR(A.3!D9)),"")</f>
        <v/>
      </c>
      <c r="Y4" s="147" t="str">
        <f>IF(A.3!E9&lt;&gt;"",A.3!E9,"")</f>
        <v/>
      </c>
      <c r="Z4" s="147" t="str">
        <f>IF(A.3!G9&lt;&gt;"",CONCATENATE(TEXT(A.3!G9,"DD.MM"),".",YEAR(A.3!G9)),"")</f>
        <v/>
      </c>
      <c r="AA4" s="85" t="str">
        <f>IF(A.3!H9&lt;&gt;"",A.3!H9,"")</f>
        <v/>
      </c>
      <c r="AB4" s="147" t="str">
        <f>IF(A.3!F9&lt;&gt;"",A.3!F9,"")</f>
        <v/>
      </c>
      <c r="AD4" s="146">
        <v>1.0</v>
      </c>
      <c r="AE4" s="147" t="str">
        <f>IF(A.4!B8&lt;&gt;"",A.4!B8,"")</f>
        <v/>
      </c>
      <c r="AF4" s="147" t="str">
        <f>IF(A.4!D8&lt;&gt;"",CONCATENATE(TEXT(A.4!D8,"DD.MM"),".",YEAR(A.4!D8)),"")</f>
        <v/>
      </c>
      <c r="AG4" s="85" t="str">
        <f>IF(A.4!E8&lt;&gt;"",A.4!E8,"")</f>
        <v/>
      </c>
      <c r="AH4" s="85" t="str">
        <f>IF(A.4!F8&lt;&gt;"",A.4!F8,"")</f>
        <v/>
      </c>
      <c r="AI4" s="85" t="str">
        <f>IF(A.4!G8&lt;&gt;"",A.4!G8,"")</f>
        <v/>
      </c>
      <c r="AJ4" s="85" t="str">
        <f>IF(A.4!H8&lt;&gt;"",A.4!H8,"")</f>
        <v/>
      </c>
      <c r="AK4" s="85" t="str">
        <f>IF(A.4!I8&lt;&gt;"",A.4!I8,"")</f>
        <v/>
      </c>
      <c r="AL4" s="85" t="str">
        <f>IF(A.4!J8&lt;&gt;"",A.4!J8,"")</f>
        <v/>
      </c>
      <c r="AM4" s="147" t="str">
        <f>IF(A.4!K8&lt;&gt;"",A.4!K8,"")</f>
        <v/>
      </c>
      <c r="AN4" s="85" t="str">
        <f>IF(A.4!C8&lt;&gt;"",IF(LEFT(A.4!L8,1)="A","A",IF(LEFT(A.4!L8,1)="N","N",IF(LEFT(A.4!L8,1)="P","P",""))),"")</f>
        <v/>
      </c>
      <c r="AO4" s="147" t="str">
        <f>IF(A.4!C8&lt;&gt;"",A.4!C8,"")</f>
        <v/>
      </c>
      <c r="AQ4" s="146">
        <v>1.0</v>
      </c>
      <c r="AR4" s="147" t="str">
        <f>IF(B.1!B8&lt;&gt;"",B.1!B8,"")</f>
        <v/>
      </c>
      <c r="AS4" s="147" t="str">
        <f>IF(B.1!D8&lt;&gt;"",CONCATENATE(TEXT(B.1!D8,"DD.MM"),".",YEAR(B.1!D8)),"")</f>
        <v/>
      </c>
      <c r="AT4" s="85" t="str">
        <f>IF(B.1!E8&lt;&gt;"",B.1!E8,"")</f>
        <v/>
      </c>
      <c r="AU4" s="85" t="str">
        <f>IF(B.1!F8&lt;&gt;"",B.1!F8,"")</f>
        <v/>
      </c>
      <c r="AV4" s="85" t="str">
        <f>IF(B.1!G8&lt;&gt;"",B.1!G8,"")</f>
        <v/>
      </c>
      <c r="AW4" s="85" t="str">
        <f>IF(B.1!H8&lt;&gt;"",B.1!H8,"")</f>
        <v/>
      </c>
      <c r="AX4" s="85" t="str">
        <f>IF(B.1!I8&lt;&gt;"",B.1!I8,"")</f>
        <v/>
      </c>
      <c r="AY4" s="85" t="str">
        <f>IF(B.1!J8&lt;&gt;"",B.1!J8,"")</f>
        <v/>
      </c>
      <c r="AZ4" s="147" t="str">
        <f>IF(B.1!K8&lt;&gt;"",B.1!K8,"")</f>
        <v/>
      </c>
      <c r="BA4" s="147" t="str">
        <f>IF(B.1!C8&lt;&gt;"",B.1!C8,"")</f>
        <v/>
      </c>
      <c r="BC4" s="146">
        <v>1.0</v>
      </c>
      <c r="BD4" s="147" t="str">
        <f>IF(B.2!B8&lt;&gt;"",B.2!B8,"")</f>
        <v/>
      </c>
      <c r="BE4" s="147" t="str">
        <f>IF(B.2!D8&lt;&gt;"",CONCATENATE(TEXT(B.2!D8,"DD.MM"),".",YEAR(B.2!D8)),"")</f>
        <v/>
      </c>
      <c r="BF4" s="85" t="str">
        <f>IF(B.2!E8&lt;&gt;"",B.2!E8,"")</f>
        <v/>
      </c>
      <c r="BG4" s="85" t="str">
        <f>IF(B.2!F8&lt;&gt;"",B.2!F8,"")</f>
        <v/>
      </c>
      <c r="BH4" s="85" t="str">
        <f>IF(B.2!G8&lt;&gt;"",B.2!G8,"")</f>
        <v/>
      </c>
      <c r="BI4" s="85" t="str">
        <f>IF(B.2!H8&lt;&gt;"",B.2!H8,"")</f>
        <v/>
      </c>
      <c r="BJ4" s="85" t="str">
        <f>IF(B.2!I8&lt;&gt;"",B.2!I8,"")</f>
        <v/>
      </c>
      <c r="BK4" s="85" t="str">
        <f>IF(B.2!J8&lt;&gt;"",B.2!J8,"")</f>
        <v/>
      </c>
      <c r="BL4" s="147" t="str">
        <f>IF(B.2!C8&lt;&gt;"",IF(AND(LEFT(B.2!K8,1)&lt;&gt;"N",B.2!K8&lt;&gt;""),"A","N"),"")</f>
        <v/>
      </c>
      <c r="BM4" s="85" t="str">
        <f>IF(B.2!C8&lt;&gt;"",IF(LEFT(B.2!L8,1)="A","A",IF(LEFT(B.2!L8,1)="N","N",IF(LEFT(B.2!L8,1)="P","P",""))),"")</f>
        <v/>
      </c>
      <c r="BN4" s="147" t="str">
        <f>IF(B.2!C8&lt;&gt;"",B.2!C8,"")</f>
        <v/>
      </c>
    </row>
    <row r="5" spans="2:66" ht="12.75">
      <c r="B5" s="146">
        <v>2.0</v>
      </c>
      <c r="C5" s="147" t="str">
        <f>IF(A.1!B9&lt;&gt;"",A.1!B9,"")</f>
        <v/>
      </c>
      <c r="D5" s="147" t="str">
        <f>IF(A.1!D9&lt;&gt;"",CONCATENATE(TEXT(A.1!D9,"DD.MM"),".",YEAR(A.1!D9)),"")</f>
        <v/>
      </c>
      <c r="E5" s="85" t="str">
        <f>IF(A.1!E9&lt;&gt;"",A.1!E9,"")</f>
        <v/>
      </c>
      <c r="F5" s="147" t="str">
        <f>IF(A.1!F9&lt;&gt;"",A.1!F9,"")</f>
        <v/>
      </c>
      <c r="G5" s="147" t="str">
        <f>IF(A.1!C9&lt;&gt;"",A.1!C9,"")</f>
        <v/>
      </c>
      <c r="I5" s="146">
        <v>2.0</v>
      </c>
      <c r="J5" s="147" t="str">
        <f>IF(A.2!B9&lt;&gt;"",MID(A.2!B9,3,(LEN(A.2!B9)-2)),"")</f>
        <v/>
      </c>
      <c r="K5" s="147" t="str">
        <f>IF(A.2!B9&lt;&gt;"",LEFT(A.2!B9,2),"")</f>
        <v/>
      </c>
      <c r="L5" s="147" t="str">
        <f>IF(A.2!D9&lt;&gt;"",CONCATENATE(TEXT(A.2!D9,"DD.MM"),".",YEAR(A.2!D9)),"")</f>
        <v/>
      </c>
      <c r="M5" s="85" t="str">
        <f>IF(A.2!E9&lt;&gt;"",A.2!E9,"")</f>
        <v/>
      </c>
      <c r="N5" s="85" t="str">
        <f>IF(A.2!F9&lt;&gt;"",A.2!F9,"")</f>
        <v/>
      </c>
      <c r="O5" s="85" t="str">
        <f>IF(A.2!G9&lt;&gt;"",A.2!G9,"")</f>
        <v/>
      </c>
      <c r="P5" s="85" t="str">
        <f>IF(A.2!H9&lt;&gt;"",A.2!H9,"")</f>
        <v/>
      </c>
      <c r="Q5" s="85" t="str">
        <f>IF(A.2!I9&lt;&gt;"",A.2!I9,"")</f>
        <v/>
      </c>
      <c r="R5" s="85" t="str">
        <f>IF(A.2!J9&lt;&gt;"",A.2!J9,"")</f>
        <v/>
      </c>
      <c r="S5" s="147" t="str">
        <f>IF(A.2!C9&lt;&gt;"",A.2!C9,"")</f>
        <v/>
      </c>
      <c r="U5" s="146">
        <v>2.0</v>
      </c>
      <c r="V5" s="147" t="str">
        <f>IF(A.3!B10&lt;&gt;"",A.3!B10,"")</f>
        <v/>
      </c>
      <c r="W5" s="147" t="str">
        <f>IF(A.3!C10&lt;&gt;"",A.3!C10,"")</f>
        <v/>
      </c>
      <c r="X5" s="147" t="str">
        <f>IF(A.3!D10&lt;&gt;"",CONCATENATE(TEXT(A.3!D10,"DD.MM"),".",YEAR(A.3!D10)),"")</f>
        <v/>
      </c>
      <c r="Y5" s="147" t="str">
        <f>IF(A.3!E10&lt;&gt;"",A.3!E10,"")</f>
        <v/>
      </c>
      <c r="Z5" s="147" t="str">
        <f>IF(A.3!G10&lt;&gt;"",CONCATENATE(TEXT(A.3!G10,"DD.MM"),".",YEAR(A.3!G10)),"")</f>
        <v/>
      </c>
      <c r="AA5" s="85" t="str">
        <f>IF(A.3!H10&lt;&gt;"",A.3!H10,"")</f>
        <v/>
      </c>
      <c r="AB5" s="147" t="str">
        <f>IF(A.3!F10&lt;&gt;"",A.3!F10,"")</f>
        <v/>
      </c>
      <c r="AD5" s="146">
        <v>2.0</v>
      </c>
      <c r="AE5" s="147" t="str">
        <f>IF(A.4!B9&lt;&gt;"",A.4!B9,"")</f>
        <v/>
      </c>
      <c r="AF5" s="147" t="str">
        <f>IF(A.4!D9&lt;&gt;"",CONCATENATE(TEXT(A.4!D9,"DD.MM"),".",YEAR(A.4!D9)),"")</f>
        <v/>
      </c>
      <c r="AG5" s="85" t="str">
        <f>IF(A.4!E9&lt;&gt;"",A.4!E9,"")</f>
        <v/>
      </c>
      <c r="AH5" s="85" t="str">
        <f>IF(A.4!F9&lt;&gt;"",A.4!F9,"")</f>
        <v/>
      </c>
      <c r="AI5" s="85" t="str">
        <f>IF(A.4!G9&lt;&gt;"",A.4!G9,"")</f>
        <v/>
      </c>
      <c r="AJ5" s="85" t="str">
        <f>IF(A.4!H9&lt;&gt;"",A.4!H9,"")</f>
        <v/>
      </c>
      <c r="AK5" s="85" t="str">
        <f>IF(A.4!I9&lt;&gt;"",A.4!I9,"")</f>
        <v/>
      </c>
      <c r="AL5" s="85" t="str">
        <f>IF(A.4!J9&lt;&gt;"",A.4!J9,"")</f>
        <v/>
      </c>
      <c r="AM5" s="147" t="str">
        <f>IF(A.4!K9&lt;&gt;"",A.4!K9,"")</f>
        <v/>
      </c>
      <c r="AN5" s="85" t="str">
        <f>IF(A.4!C9&lt;&gt;"",IF(LEFT(A.4!L9,1)="A","A",IF(LEFT(A.4!L9,1)="N","N",IF(LEFT(A.4!L9,1)="P","P",""))),"")</f>
        <v/>
      </c>
      <c r="AO5" s="147" t="str">
        <f>IF(A.4!C9&lt;&gt;"",A.4!C9,"")</f>
        <v/>
      </c>
      <c r="AQ5" s="146">
        <v>2.0</v>
      </c>
      <c r="AR5" s="147" t="str">
        <f>IF(B.1!B9&lt;&gt;"",B.1!B9,"")</f>
        <v/>
      </c>
      <c r="AS5" s="147" t="str">
        <f>IF(B.1!D9&lt;&gt;"",CONCATENATE(TEXT(B.1!D9,"DD.MM"),".",YEAR(B.1!D9)),"")</f>
        <v/>
      </c>
      <c r="AT5" s="85" t="str">
        <f>IF(B.1!E9&lt;&gt;"",B.1!E9,"")</f>
        <v/>
      </c>
      <c r="AU5" s="85" t="str">
        <f>IF(B.1!F9&lt;&gt;"",B.1!F9,"")</f>
        <v/>
      </c>
      <c r="AV5" s="85" t="str">
        <f>IF(B.1!G9&lt;&gt;"",B.1!G9,"")</f>
        <v/>
      </c>
      <c r="AW5" s="85" t="str">
        <f>IF(B.1!H9&lt;&gt;"",B.1!H9,"")</f>
        <v/>
      </c>
      <c r="AX5" s="85" t="str">
        <f>IF(B.1!I9&lt;&gt;"",B.1!I9,"")</f>
        <v/>
      </c>
      <c r="AY5" s="85" t="str">
        <f>IF(B.1!J9&lt;&gt;"",B.1!J9,"")</f>
        <v/>
      </c>
      <c r="AZ5" s="147" t="str">
        <f>IF(B.1!K9&lt;&gt;"",B.1!K9,"")</f>
        <v/>
      </c>
      <c r="BA5" s="147" t="str">
        <f>IF(B.1!C9&lt;&gt;"",B.1!C9,"")</f>
        <v/>
      </c>
      <c r="BC5" s="146">
        <v>2.0</v>
      </c>
      <c r="BD5" s="147" t="str">
        <f>IF(B.2!B9&lt;&gt;"",B.2!B9,"")</f>
        <v/>
      </c>
      <c r="BE5" s="147" t="str">
        <f>IF(B.2!D9&lt;&gt;"",CONCATENATE(TEXT(B.2!D9,"DD.MM"),".",YEAR(B.2!D9)),"")</f>
        <v/>
      </c>
      <c r="BF5" s="85" t="str">
        <f>IF(B.2!E9&lt;&gt;"",B.2!E9,"")</f>
        <v/>
      </c>
      <c r="BG5" s="85" t="str">
        <f>IF(B.2!F9&lt;&gt;"",B.2!F9,"")</f>
        <v/>
      </c>
      <c r="BH5" s="85" t="str">
        <f>IF(B.2!G9&lt;&gt;"",B.2!G9,"")</f>
        <v/>
      </c>
      <c r="BI5" s="85" t="str">
        <f>IF(B.2!H9&lt;&gt;"",B.2!H9,"")</f>
        <v/>
      </c>
      <c r="BJ5" s="85" t="str">
        <f>IF(B.2!I9&lt;&gt;"",B.2!I9,"")</f>
        <v/>
      </c>
      <c r="BK5" s="85" t="str">
        <f>IF(B.2!J9&lt;&gt;"",B.2!J9,"")</f>
        <v/>
      </c>
      <c r="BL5" s="147" t="str">
        <f>IF(B.2!C9&lt;&gt;"",IF(AND(LEFT(B.2!K9,1)&lt;&gt;"N",B.2!K9&lt;&gt;""),"A","N"),"")</f>
        <v/>
      </c>
      <c r="BM5" s="85" t="str">
        <f>IF(B.2!C9&lt;&gt;"",IF(LEFT(B.2!L9,1)="A","A",IF(LEFT(B.2!L9,1)="N","N",IF(LEFT(B.2!L9,1)="P","P",""))),"")</f>
        <v/>
      </c>
      <c r="BN5" s="147" t="str">
        <f>IF(B.2!C9&lt;&gt;"",B.2!C9,"")</f>
        <v/>
      </c>
    </row>
    <row r="6" spans="2:66" ht="12.75">
      <c r="B6" s="146">
        <v>3.0</v>
      </c>
      <c r="C6" s="147" t="str">
        <f>IF(A.1!B10&lt;&gt;"",A.1!B10,"")</f>
        <v/>
      </c>
      <c r="D6" s="147" t="str">
        <f>IF(A.1!D10&lt;&gt;"",CONCATENATE(TEXT(A.1!D10,"DD.MM"),".",YEAR(A.1!D10)),"")</f>
        <v/>
      </c>
      <c r="E6" s="85" t="str">
        <f>IF(A.1!E10&lt;&gt;"",A.1!E10,"")</f>
        <v/>
      </c>
      <c r="F6" s="147" t="str">
        <f>IF(A.1!F10&lt;&gt;"",A.1!F10,"")</f>
        <v/>
      </c>
      <c r="G6" s="147" t="str">
        <f>IF(A.1!C10&lt;&gt;"",A.1!C10,"")</f>
        <v/>
      </c>
      <c r="I6" s="146">
        <v>3.0</v>
      </c>
      <c r="J6" s="147" t="str">
        <f>IF(A.2!B10&lt;&gt;"",MID(A.2!B10,3,(LEN(A.2!B10)-2)),"")</f>
        <v/>
      </c>
      <c r="K6" s="147" t="str">
        <f>IF(A.2!B10&lt;&gt;"",LEFT(A.2!B10,2),"")</f>
        <v/>
      </c>
      <c r="L6" s="147" t="str">
        <f>IF(A.2!D10&lt;&gt;"",CONCATENATE(TEXT(A.2!D10,"DD.MM"),".",YEAR(A.2!D10)),"")</f>
        <v/>
      </c>
      <c r="M6" s="85" t="str">
        <f>IF(A.2!E10&lt;&gt;"",A.2!E10,"")</f>
        <v/>
      </c>
      <c r="N6" s="85" t="str">
        <f>IF(A.2!F10&lt;&gt;"",A.2!F10,"")</f>
        <v/>
      </c>
      <c r="O6" s="85" t="str">
        <f>IF(A.2!G10&lt;&gt;"",A.2!G10,"")</f>
        <v/>
      </c>
      <c r="P6" s="85" t="str">
        <f>IF(A.2!H10&lt;&gt;"",A.2!H10,"")</f>
        <v/>
      </c>
      <c r="Q6" s="85" t="str">
        <f>IF(A.2!I10&lt;&gt;"",A.2!I10,"")</f>
        <v/>
      </c>
      <c r="R6" s="85" t="str">
        <f>IF(A.2!J10&lt;&gt;"",A.2!J10,"")</f>
        <v/>
      </c>
      <c r="S6" s="147" t="str">
        <f>IF(A.2!C10&lt;&gt;"",A.2!C10,"")</f>
        <v/>
      </c>
      <c r="U6" s="146">
        <v>3.0</v>
      </c>
      <c r="V6" s="147" t="str">
        <f>IF(A.3!B11&lt;&gt;"",A.3!B11,"")</f>
        <v/>
      </c>
      <c r="W6" s="147" t="str">
        <f>IF(A.3!C11&lt;&gt;"",A.3!C11,"")</f>
        <v/>
      </c>
      <c r="X6" s="147" t="str">
        <f>IF(A.3!D11&lt;&gt;"",CONCATENATE(TEXT(A.3!D11,"DD.MM"),".",YEAR(A.3!D11)),"")</f>
        <v/>
      </c>
      <c r="Y6" s="147" t="str">
        <f>IF(A.3!E11&lt;&gt;"",A.3!E11,"")</f>
        <v/>
      </c>
      <c r="Z6" s="147" t="str">
        <f>IF(A.3!G11&lt;&gt;"",CONCATENATE(TEXT(A.3!G11,"DD.MM"),".",YEAR(A.3!G11)),"")</f>
        <v/>
      </c>
      <c r="AA6" s="85" t="str">
        <f>IF(A.3!H11&lt;&gt;"",A.3!H11,"")</f>
        <v/>
      </c>
      <c r="AB6" s="147" t="str">
        <f>IF(A.3!F11&lt;&gt;"",A.3!F11,"")</f>
        <v/>
      </c>
      <c r="AD6" s="146">
        <v>3.0</v>
      </c>
      <c r="AE6" s="147" t="str">
        <f>IF(A.4!B10&lt;&gt;"",A.4!B10,"")</f>
        <v/>
      </c>
      <c r="AF6" s="147" t="str">
        <f>IF(A.4!D10&lt;&gt;"",CONCATENATE(TEXT(A.4!D10,"DD.MM"),".",YEAR(A.4!D10)),"")</f>
        <v/>
      </c>
      <c r="AG6" s="85" t="str">
        <f>IF(A.4!E10&lt;&gt;"",A.4!E10,"")</f>
        <v/>
      </c>
      <c r="AH6" s="85" t="str">
        <f>IF(A.4!F10&lt;&gt;"",A.4!F10,"")</f>
        <v/>
      </c>
      <c r="AI6" s="85" t="str">
        <f>IF(A.4!G10&lt;&gt;"",A.4!G10,"")</f>
        <v/>
      </c>
      <c r="AJ6" s="85" t="str">
        <f>IF(A.4!H10&lt;&gt;"",A.4!H10,"")</f>
        <v/>
      </c>
      <c r="AK6" s="85" t="str">
        <f>IF(A.4!I10&lt;&gt;"",A.4!I10,"")</f>
        <v/>
      </c>
      <c r="AL6" s="85" t="str">
        <f>IF(A.4!J10&lt;&gt;"",A.4!J10,"")</f>
        <v/>
      </c>
      <c r="AM6" s="147" t="str">
        <f>IF(A.4!K10&lt;&gt;"",A.4!K10,"")</f>
        <v/>
      </c>
      <c r="AN6" s="85" t="str">
        <f>IF(A.4!C10&lt;&gt;"",IF(LEFT(A.4!L10,1)="A","A",IF(LEFT(A.4!L10,1)="N","N",IF(LEFT(A.4!L10,1)="P","P",""))),"")</f>
        <v/>
      </c>
      <c r="AO6" s="147" t="str">
        <f>IF(A.4!C10&lt;&gt;"",A.4!C10,"")</f>
        <v/>
      </c>
      <c r="AQ6" s="146">
        <v>3.0</v>
      </c>
      <c r="AR6" s="147" t="str">
        <f>IF(B.1!B10&lt;&gt;"",B.1!B10,"")</f>
        <v/>
      </c>
      <c r="AS6" s="147" t="str">
        <f>IF(B.1!D10&lt;&gt;"",CONCATENATE(TEXT(B.1!D10,"DD.MM"),".",YEAR(B.1!D10)),"")</f>
        <v/>
      </c>
      <c r="AT6" s="85" t="str">
        <f>IF(B.1!E10&lt;&gt;"",B.1!E10,"")</f>
        <v/>
      </c>
      <c r="AU6" s="85" t="str">
        <f>IF(B.1!F10&lt;&gt;"",B.1!F10,"")</f>
        <v/>
      </c>
      <c r="AV6" s="85" t="str">
        <f>IF(B.1!G10&lt;&gt;"",B.1!G10,"")</f>
        <v/>
      </c>
      <c r="AW6" s="85" t="str">
        <f>IF(B.1!H10&lt;&gt;"",B.1!H10,"")</f>
        <v/>
      </c>
      <c r="AX6" s="85" t="str">
        <f>IF(B.1!I10&lt;&gt;"",B.1!I10,"")</f>
        <v/>
      </c>
      <c r="AY6" s="85" t="str">
        <f>IF(B.1!J10&lt;&gt;"",B.1!J10,"")</f>
        <v/>
      </c>
      <c r="AZ6" s="147" t="str">
        <f>IF(B.1!K10&lt;&gt;"",B.1!K10,"")</f>
        <v/>
      </c>
      <c r="BA6" s="147" t="str">
        <f>IF(B.1!C10&lt;&gt;"",B.1!C10,"")</f>
        <v/>
      </c>
      <c r="BC6" s="146">
        <v>3.0</v>
      </c>
      <c r="BD6" s="147" t="str">
        <f>IF(B.2!B10&lt;&gt;"",B.2!B10,"")</f>
        <v/>
      </c>
      <c r="BE6" s="147" t="str">
        <f>IF(B.2!D10&lt;&gt;"",CONCATENATE(TEXT(B.2!D10,"DD.MM"),".",YEAR(B.2!D10)),"")</f>
        <v/>
      </c>
      <c r="BF6" s="85" t="str">
        <f>IF(B.2!E10&lt;&gt;"",B.2!E10,"")</f>
        <v/>
      </c>
      <c r="BG6" s="85" t="str">
        <f>IF(B.2!F10&lt;&gt;"",B.2!F10,"")</f>
        <v/>
      </c>
      <c r="BH6" s="85" t="str">
        <f>IF(B.2!G10&lt;&gt;"",B.2!G10,"")</f>
        <v/>
      </c>
      <c r="BI6" s="85" t="str">
        <f>IF(B.2!H10&lt;&gt;"",B.2!H10,"")</f>
        <v/>
      </c>
      <c r="BJ6" s="85" t="str">
        <f>IF(B.2!I10&lt;&gt;"",B.2!I10,"")</f>
        <v/>
      </c>
      <c r="BK6" s="85" t="str">
        <f>IF(B.2!J10&lt;&gt;"",B.2!J10,"")</f>
        <v/>
      </c>
      <c r="BL6" s="147" t="str">
        <f>IF(B.2!C10&lt;&gt;"",IF(AND(LEFT(B.2!K10,1)&lt;&gt;"N",B.2!K10&lt;&gt;""),"A","N"),"")</f>
        <v/>
      </c>
      <c r="BM6" s="85" t="str">
        <f>IF(B.2!C10&lt;&gt;"",IF(LEFT(B.2!L10,1)="A","A",IF(LEFT(B.2!L10,1)="N","N",IF(LEFT(B.2!L10,1)="P","P",""))),"")</f>
        <v/>
      </c>
      <c r="BN6" s="147" t="str">
        <f>IF(B.2!C10&lt;&gt;"",B.2!C10,"")</f>
        <v/>
      </c>
    </row>
    <row r="7" spans="2:66" ht="12.75">
      <c r="B7" s="146">
        <v>4.0</v>
      </c>
      <c r="C7" s="147" t="str">
        <f>IF(A.1!B11&lt;&gt;"",A.1!B11,"")</f>
        <v/>
      </c>
      <c r="D7" s="147" t="str">
        <f>IF(A.1!D11&lt;&gt;"",CONCATENATE(TEXT(A.1!D11,"DD.MM"),".",YEAR(A.1!D11)),"")</f>
        <v/>
      </c>
      <c r="E7" s="85" t="str">
        <f>IF(A.1!E11&lt;&gt;"",A.1!E11,"")</f>
        <v/>
      </c>
      <c r="F7" s="147" t="str">
        <f>IF(A.1!F11&lt;&gt;"",A.1!F11,"")</f>
        <v/>
      </c>
      <c r="G7" s="147" t="str">
        <f>IF(A.1!C11&lt;&gt;"",A.1!C11,"")</f>
        <v/>
      </c>
      <c r="I7" s="146">
        <v>4.0</v>
      </c>
      <c r="J7" s="147" t="str">
        <f>IF(A.2!B11&lt;&gt;"",MID(A.2!B11,3,(LEN(A.2!B11)-2)),"")</f>
        <v/>
      </c>
      <c r="K7" s="147" t="str">
        <f>IF(A.2!B11&lt;&gt;"",LEFT(A.2!B11,2),"")</f>
        <v/>
      </c>
      <c r="L7" s="147" t="str">
        <f>IF(A.2!D11&lt;&gt;"",CONCATENATE(TEXT(A.2!D11,"DD.MM"),".",YEAR(A.2!D11)),"")</f>
        <v/>
      </c>
      <c r="M7" s="85" t="str">
        <f>IF(A.2!E11&lt;&gt;"",A.2!E11,"")</f>
        <v/>
      </c>
      <c r="N7" s="85" t="str">
        <f>IF(A.2!F11&lt;&gt;"",A.2!F11,"")</f>
        <v/>
      </c>
      <c r="O7" s="85" t="str">
        <f>IF(A.2!G11&lt;&gt;"",A.2!G11,"")</f>
        <v/>
      </c>
      <c r="P7" s="85" t="str">
        <f>IF(A.2!H11&lt;&gt;"",A.2!H11,"")</f>
        <v/>
      </c>
      <c r="Q7" s="85" t="str">
        <f>IF(A.2!I11&lt;&gt;"",A.2!I11,"")</f>
        <v/>
      </c>
      <c r="R7" s="85" t="str">
        <f>IF(A.2!J11&lt;&gt;"",A.2!J11,"")</f>
        <v/>
      </c>
      <c r="S7" s="147" t="str">
        <f>IF(A.2!C11&lt;&gt;"",A.2!C11,"")</f>
        <v/>
      </c>
      <c r="U7" s="146">
        <v>4.0</v>
      </c>
      <c r="V7" s="147" t="str">
        <f>IF(A.3!B12&lt;&gt;"",A.3!B12,"")</f>
        <v/>
      </c>
      <c r="W7" s="147" t="str">
        <f>IF(A.3!C12&lt;&gt;"",A.3!C12,"")</f>
        <v/>
      </c>
      <c r="X7" s="147" t="str">
        <f>IF(A.3!D12&lt;&gt;"",CONCATENATE(TEXT(A.3!D12,"DD.MM"),".",YEAR(A.3!D12)),"")</f>
        <v/>
      </c>
      <c r="Y7" s="147" t="str">
        <f>IF(A.3!E12&lt;&gt;"",A.3!E12,"")</f>
        <v/>
      </c>
      <c r="Z7" s="147" t="str">
        <f>IF(A.3!G12&lt;&gt;"",CONCATENATE(TEXT(A.3!G12,"DD.MM"),".",YEAR(A.3!G12)),"")</f>
        <v/>
      </c>
      <c r="AA7" s="85" t="str">
        <f>IF(A.3!H12&lt;&gt;"",A.3!H12,"")</f>
        <v/>
      </c>
      <c r="AB7" s="147" t="str">
        <f>IF(A.3!F12&lt;&gt;"",A.3!F12,"")</f>
        <v/>
      </c>
      <c r="AD7" s="146">
        <v>4.0</v>
      </c>
      <c r="AE7" s="147" t="str">
        <f>IF(A.4!B11&lt;&gt;"",A.4!B11,"")</f>
        <v/>
      </c>
      <c r="AF7" s="147" t="str">
        <f>IF(A.4!D11&lt;&gt;"",CONCATENATE(TEXT(A.4!D11,"DD.MM"),".",YEAR(A.4!D11)),"")</f>
        <v/>
      </c>
      <c r="AG7" s="85" t="str">
        <f>IF(A.4!E11&lt;&gt;"",A.4!E11,"")</f>
        <v/>
      </c>
      <c r="AH7" s="85" t="str">
        <f>IF(A.4!F11&lt;&gt;"",A.4!F11,"")</f>
        <v/>
      </c>
      <c r="AI7" s="85" t="str">
        <f>IF(A.4!G11&lt;&gt;"",A.4!G11,"")</f>
        <v/>
      </c>
      <c r="AJ7" s="85" t="str">
        <f>IF(A.4!H11&lt;&gt;"",A.4!H11,"")</f>
        <v/>
      </c>
      <c r="AK7" s="85" t="str">
        <f>IF(A.4!I11&lt;&gt;"",A.4!I11,"")</f>
        <v/>
      </c>
      <c r="AL7" s="85" t="str">
        <f>IF(A.4!J11&lt;&gt;"",A.4!J11,"")</f>
        <v/>
      </c>
      <c r="AM7" s="147" t="str">
        <f>IF(A.4!K11&lt;&gt;"",A.4!K11,"")</f>
        <v/>
      </c>
      <c r="AN7" s="85" t="str">
        <f>IF(A.4!C11&lt;&gt;"",IF(LEFT(A.4!L11,1)="A","A",IF(LEFT(A.4!L11,1)="N","N",IF(LEFT(A.4!L11,1)="P","P",""))),"")</f>
        <v/>
      </c>
      <c r="AO7" s="147" t="str">
        <f>IF(A.4!C11&lt;&gt;"",A.4!C11,"")</f>
        <v/>
      </c>
      <c r="AQ7" s="146">
        <v>4.0</v>
      </c>
      <c r="AR7" s="147" t="str">
        <f>IF(B.1!B11&lt;&gt;"",B.1!B11,"")</f>
        <v/>
      </c>
      <c r="AS7" s="147" t="str">
        <f>IF(B.1!D11&lt;&gt;"",CONCATENATE(TEXT(B.1!D11,"DD.MM"),".",YEAR(B.1!D11)),"")</f>
        <v/>
      </c>
      <c r="AT7" s="85" t="str">
        <f>IF(B.1!E11&lt;&gt;"",B.1!E11,"")</f>
        <v/>
      </c>
      <c r="AU7" s="85" t="str">
        <f>IF(B.1!F11&lt;&gt;"",B.1!F11,"")</f>
        <v/>
      </c>
      <c r="AV7" s="85" t="str">
        <f>IF(B.1!G11&lt;&gt;"",B.1!G11,"")</f>
        <v/>
      </c>
      <c r="AW7" s="85" t="str">
        <f>IF(B.1!H11&lt;&gt;"",B.1!H11,"")</f>
        <v/>
      </c>
      <c r="AX7" s="85" t="str">
        <f>IF(B.1!I11&lt;&gt;"",B.1!I11,"")</f>
        <v/>
      </c>
      <c r="AY7" s="85" t="str">
        <f>IF(B.1!J11&lt;&gt;"",B.1!J11,"")</f>
        <v/>
      </c>
      <c r="AZ7" s="147" t="str">
        <f>IF(B.1!K11&lt;&gt;"",B.1!K11,"")</f>
        <v/>
      </c>
      <c r="BA7" s="147" t="str">
        <f>IF(B.1!C11&lt;&gt;"",B.1!C11,"")</f>
        <v/>
      </c>
      <c r="BC7" s="146">
        <v>4.0</v>
      </c>
      <c r="BD7" s="147" t="str">
        <f>IF(B.2!B11&lt;&gt;"",B.2!B11,"")</f>
        <v/>
      </c>
      <c r="BE7" s="147" t="str">
        <f>IF(B.2!D11&lt;&gt;"",CONCATENATE(TEXT(B.2!D11,"DD.MM"),".",YEAR(B.2!D11)),"")</f>
        <v/>
      </c>
      <c r="BF7" s="85" t="str">
        <f>IF(B.2!E11&lt;&gt;"",B.2!E11,"")</f>
        <v/>
      </c>
      <c r="BG7" s="85" t="str">
        <f>IF(B.2!F11&lt;&gt;"",B.2!F11,"")</f>
        <v/>
      </c>
      <c r="BH7" s="85" t="str">
        <f>IF(B.2!G11&lt;&gt;"",B.2!G11,"")</f>
        <v/>
      </c>
      <c r="BI7" s="85" t="str">
        <f>IF(B.2!H11&lt;&gt;"",B.2!H11,"")</f>
        <v/>
      </c>
      <c r="BJ7" s="85" t="str">
        <f>IF(B.2!I11&lt;&gt;"",B.2!I11,"")</f>
        <v/>
      </c>
      <c r="BK7" s="85" t="str">
        <f>IF(B.2!J11&lt;&gt;"",B.2!J11,"")</f>
        <v/>
      </c>
      <c r="BL7" s="147" t="str">
        <f>IF(B.2!C11&lt;&gt;"",IF(AND(LEFT(B.2!K11,1)&lt;&gt;"N",B.2!K11&lt;&gt;""),"A","N"),"")</f>
        <v/>
      </c>
      <c r="BM7" s="85" t="str">
        <f>IF(B.2!C11&lt;&gt;"",IF(LEFT(B.2!L11,1)="A","A",IF(LEFT(B.2!L11,1)="N","N",IF(LEFT(B.2!L11,1)="P","P",""))),"")</f>
        <v/>
      </c>
      <c r="BN7" s="147" t="str">
        <f>IF(B.2!C11&lt;&gt;"",B.2!C11,"")</f>
        <v/>
      </c>
    </row>
    <row r="8" spans="2:66" ht="12.75">
      <c r="B8" s="146">
        <v>5.0</v>
      </c>
      <c r="C8" s="147" t="str">
        <f>IF(A.1!B12&lt;&gt;"",A.1!B12,"")</f>
        <v/>
      </c>
      <c r="D8" s="147" t="str">
        <f>IF(A.1!D12&lt;&gt;"",CONCATENATE(TEXT(A.1!D12,"DD.MM"),".",YEAR(A.1!D12)),"")</f>
        <v/>
      </c>
      <c r="E8" s="85" t="str">
        <f>IF(A.1!E12&lt;&gt;"",A.1!E12,"")</f>
        <v/>
      </c>
      <c r="F8" s="147" t="str">
        <f>IF(A.1!F12&lt;&gt;"",A.1!F12,"")</f>
        <v/>
      </c>
      <c r="G8" s="147" t="str">
        <f>IF(A.1!C12&lt;&gt;"",A.1!C12,"")</f>
        <v/>
      </c>
      <c r="I8" s="146">
        <v>5.0</v>
      </c>
      <c r="J8" s="147" t="str">
        <f>IF(A.2!B12&lt;&gt;"",MID(A.2!B12,3,(LEN(A.2!B12)-2)),"")</f>
        <v/>
      </c>
      <c r="K8" s="147" t="str">
        <f>IF(A.2!B12&lt;&gt;"",LEFT(A.2!B12,2),"")</f>
        <v/>
      </c>
      <c r="L8" s="147" t="str">
        <f>IF(A.2!D12&lt;&gt;"",CONCATENATE(TEXT(A.2!D12,"DD.MM"),".",YEAR(A.2!D12)),"")</f>
        <v/>
      </c>
      <c r="M8" s="85" t="str">
        <f>IF(A.2!E12&lt;&gt;"",A.2!E12,"")</f>
        <v/>
      </c>
      <c r="N8" s="85" t="str">
        <f>IF(A.2!F12&lt;&gt;"",A.2!F12,"")</f>
        <v/>
      </c>
      <c r="O8" s="85" t="str">
        <f>IF(A.2!G12&lt;&gt;"",A.2!G12,"")</f>
        <v/>
      </c>
      <c r="P8" s="85" t="str">
        <f>IF(A.2!H12&lt;&gt;"",A.2!H12,"")</f>
        <v/>
      </c>
      <c r="Q8" s="85" t="str">
        <f>IF(A.2!I12&lt;&gt;"",A.2!I12,"")</f>
        <v/>
      </c>
      <c r="R8" s="85" t="str">
        <f>IF(A.2!J12&lt;&gt;"",A.2!J12,"")</f>
        <v/>
      </c>
      <c r="S8" s="147" t="str">
        <f>IF(A.2!C12&lt;&gt;"",A.2!C12,"")</f>
        <v/>
      </c>
      <c r="U8" s="146">
        <v>5.0</v>
      </c>
      <c r="V8" s="147" t="str">
        <f>IF(A.3!B13&lt;&gt;"",A.3!B13,"")</f>
        <v/>
      </c>
      <c r="W8" s="147" t="str">
        <f>IF(A.3!C13&lt;&gt;"",A.3!C13,"")</f>
        <v/>
      </c>
      <c r="X8" s="147" t="str">
        <f>IF(A.3!D13&lt;&gt;"",CONCATENATE(TEXT(A.3!D13,"DD.MM"),".",YEAR(A.3!D13)),"")</f>
        <v/>
      </c>
      <c r="Y8" s="147" t="str">
        <f>IF(A.3!E13&lt;&gt;"",A.3!E13,"")</f>
        <v/>
      </c>
      <c r="Z8" s="147" t="str">
        <f>IF(A.3!G13&lt;&gt;"",CONCATENATE(TEXT(A.3!G13,"DD.MM"),".",YEAR(A.3!G13)),"")</f>
        <v/>
      </c>
      <c r="AA8" s="85" t="str">
        <f>IF(A.3!H13&lt;&gt;"",A.3!H13,"")</f>
        <v/>
      </c>
      <c r="AB8" s="147" t="str">
        <f>IF(A.3!F13&lt;&gt;"",A.3!F13,"")</f>
        <v/>
      </c>
      <c r="AD8" s="146">
        <v>5.0</v>
      </c>
      <c r="AE8" s="147" t="str">
        <f>IF(A.4!B12&lt;&gt;"",A.4!B12,"")</f>
        <v/>
      </c>
      <c r="AF8" s="147" t="str">
        <f>IF(A.4!D12&lt;&gt;"",CONCATENATE(TEXT(A.4!D12,"DD.MM"),".",YEAR(A.4!D12)),"")</f>
        <v/>
      </c>
      <c r="AG8" s="85" t="str">
        <f>IF(A.4!E12&lt;&gt;"",A.4!E12,"")</f>
        <v/>
      </c>
      <c r="AH8" s="85" t="str">
        <f>IF(A.4!F12&lt;&gt;"",A.4!F12,"")</f>
        <v/>
      </c>
      <c r="AI8" s="85" t="str">
        <f>IF(A.4!G12&lt;&gt;"",A.4!G12,"")</f>
        <v/>
      </c>
      <c r="AJ8" s="85" t="str">
        <f>IF(A.4!H12&lt;&gt;"",A.4!H12,"")</f>
        <v/>
      </c>
      <c r="AK8" s="85" t="str">
        <f>IF(A.4!I12&lt;&gt;"",A.4!I12,"")</f>
        <v/>
      </c>
      <c r="AL8" s="85" t="str">
        <f>IF(A.4!J12&lt;&gt;"",A.4!J12,"")</f>
        <v/>
      </c>
      <c r="AM8" s="147" t="str">
        <f>IF(A.4!K12&lt;&gt;"",A.4!K12,"")</f>
        <v/>
      </c>
      <c r="AN8" s="85" t="str">
        <f>IF(A.4!C12&lt;&gt;"",IF(LEFT(A.4!L12,1)="A","A",IF(LEFT(A.4!L12,1)="N","N",IF(LEFT(A.4!L12,1)="P","P",""))),"")</f>
        <v/>
      </c>
      <c r="AO8" s="147" t="str">
        <f>IF(A.4!C12&lt;&gt;"",A.4!C12,"")</f>
        <v/>
      </c>
      <c r="AQ8" s="146">
        <v>5.0</v>
      </c>
      <c r="AR8" s="147" t="str">
        <f>IF(B.1!B12&lt;&gt;"",B.1!B12,"")</f>
        <v/>
      </c>
      <c r="AS8" s="147" t="str">
        <f>IF(B.1!D12&lt;&gt;"",CONCATENATE(TEXT(B.1!D12,"DD.MM"),".",YEAR(B.1!D12)),"")</f>
        <v/>
      </c>
      <c r="AT8" s="85" t="str">
        <f>IF(B.1!E12&lt;&gt;"",B.1!E12,"")</f>
        <v/>
      </c>
      <c r="AU8" s="85" t="str">
        <f>IF(B.1!F12&lt;&gt;"",B.1!F12,"")</f>
        <v/>
      </c>
      <c r="AV8" s="85" t="str">
        <f>IF(B.1!G12&lt;&gt;"",B.1!G12,"")</f>
        <v/>
      </c>
      <c r="AW8" s="85" t="str">
        <f>IF(B.1!H12&lt;&gt;"",B.1!H12,"")</f>
        <v/>
      </c>
      <c r="AX8" s="85" t="str">
        <f>IF(B.1!I12&lt;&gt;"",B.1!I12,"")</f>
        <v/>
      </c>
      <c r="AY8" s="85" t="str">
        <f>IF(B.1!J12&lt;&gt;"",B.1!J12,"")</f>
        <v/>
      </c>
      <c r="AZ8" s="147" t="str">
        <f>IF(B.1!K12&lt;&gt;"",B.1!K12,"")</f>
        <v/>
      </c>
      <c r="BA8" s="147" t="str">
        <f>IF(B.1!C12&lt;&gt;"",B.1!C12,"")</f>
        <v/>
      </c>
      <c r="BC8" s="146">
        <v>5.0</v>
      </c>
      <c r="BD8" s="147" t="str">
        <f>IF(B.2!B12&lt;&gt;"",B.2!B12,"")</f>
        <v/>
      </c>
      <c r="BE8" s="147" t="str">
        <f>IF(B.2!D12&lt;&gt;"",CONCATENATE(TEXT(B.2!D12,"DD.MM"),".",YEAR(B.2!D12)),"")</f>
        <v/>
      </c>
      <c r="BF8" s="85" t="str">
        <f>IF(B.2!E12&lt;&gt;"",B.2!E12,"")</f>
        <v/>
      </c>
      <c r="BG8" s="85" t="str">
        <f>IF(B.2!F12&lt;&gt;"",B.2!F12,"")</f>
        <v/>
      </c>
      <c r="BH8" s="85" t="str">
        <f>IF(B.2!G12&lt;&gt;"",B.2!G12,"")</f>
        <v/>
      </c>
      <c r="BI8" s="85" t="str">
        <f>IF(B.2!H12&lt;&gt;"",B.2!H12,"")</f>
        <v/>
      </c>
      <c r="BJ8" s="85" t="str">
        <f>IF(B.2!I12&lt;&gt;"",B.2!I12,"")</f>
        <v/>
      </c>
      <c r="BK8" s="85" t="str">
        <f>IF(B.2!J12&lt;&gt;"",B.2!J12,"")</f>
        <v/>
      </c>
      <c r="BL8" s="147" t="str">
        <f>IF(B.2!C12&lt;&gt;"",IF(AND(LEFT(B.2!K12,1)&lt;&gt;"N",B.2!K12&lt;&gt;""),"A","N"),"")</f>
        <v/>
      </c>
      <c r="BM8" s="85" t="str">
        <f>IF(B.2!C12&lt;&gt;"",IF(LEFT(B.2!L12,1)="A","A",IF(LEFT(B.2!L12,1)="N","N",IF(LEFT(B.2!L12,1)="P","P",""))),"")</f>
        <v/>
      </c>
      <c r="BN8" s="147" t="str">
        <f>IF(B.2!C12&lt;&gt;"",B.2!C12,"")</f>
        <v/>
      </c>
    </row>
    <row r="9" spans="2:66" ht="12.75">
      <c r="B9" s="146">
        <v>6.0</v>
      </c>
      <c r="C9" s="147" t="str">
        <f>IF(A.1!B13&lt;&gt;"",A.1!B13,"")</f>
        <v/>
      </c>
      <c r="D9" s="147" t="str">
        <f>IF(A.1!D13&lt;&gt;"",CONCATENATE(TEXT(A.1!D13,"DD.MM"),".",YEAR(A.1!D13)),"")</f>
        <v/>
      </c>
      <c r="E9" s="85" t="str">
        <f>IF(A.1!E13&lt;&gt;"",A.1!E13,"")</f>
        <v/>
      </c>
      <c r="F9" s="147" t="str">
        <f>IF(A.1!F13&lt;&gt;"",A.1!F13,"")</f>
        <v/>
      </c>
      <c r="G9" s="147" t="str">
        <f>IF(A.1!C13&lt;&gt;"",A.1!C13,"")</f>
        <v/>
      </c>
      <c r="I9" s="146">
        <v>6.0</v>
      </c>
      <c r="J9" s="147" t="str">
        <f>IF(A.2!B13&lt;&gt;"",MID(A.2!B13,3,(LEN(A.2!B13)-2)),"")</f>
        <v/>
      </c>
      <c r="K9" s="147" t="str">
        <f>IF(A.2!B13&lt;&gt;"",LEFT(A.2!B13,2),"")</f>
        <v/>
      </c>
      <c r="L9" s="147" t="str">
        <f>IF(A.2!D13&lt;&gt;"",CONCATENATE(TEXT(A.2!D13,"DD.MM"),".",YEAR(A.2!D13)),"")</f>
        <v/>
      </c>
      <c r="M9" s="85" t="str">
        <f>IF(A.2!E13&lt;&gt;"",A.2!E13,"")</f>
        <v/>
      </c>
      <c r="N9" s="85" t="str">
        <f>IF(A.2!F13&lt;&gt;"",A.2!F13,"")</f>
        <v/>
      </c>
      <c r="O9" s="85" t="str">
        <f>IF(A.2!G13&lt;&gt;"",A.2!G13,"")</f>
        <v/>
      </c>
      <c r="P9" s="85" t="str">
        <f>IF(A.2!H13&lt;&gt;"",A.2!H13,"")</f>
        <v/>
      </c>
      <c r="Q9" s="85" t="str">
        <f>IF(A.2!I13&lt;&gt;"",A.2!I13,"")</f>
        <v/>
      </c>
      <c r="R9" s="85" t="str">
        <f>IF(A.2!J13&lt;&gt;"",A.2!J13,"")</f>
        <v/>
      </c>
      <c r="S9" s="147" t="str">
        <f>IF(A.2!C13&lt;&gt;"",A.2!C13,"")</f>
        <v/>
      </c>
      <c r="U9" s="146">
        <v>6.0</v>
      </c>
      <c r="V9" s="147" t="str">
        <f>IF(A.3!B14&lt;&gt;"",A.3!B14,"")</f>
        <v/>
      </c>
      <c r="W9" s="147" t="str">
        <f>IF(A.3!C14&lt;&gt;"",A.3!C14,"")</f>
        <v/>
      </c>
      <c r="X9" s="147" t="str">
        <f>IF(A.3!D14&lt;&gt;"",CONCATENATE(TEXT(A.3!D14,"DD.MM"),".",YEAR(A.3!D14)),"")</f>
        <v/>
      </c>
      <c r="Y9" s="147" t="str">
        <f>IF(A.3!E14&lt;&gt;"",A.3!E14,"")</f>
        <v/>
      </c>
      <c r="Z9" s="147" t="str">
        <f>IF(A.3!G14&lt;&gt;"",CONCATENATE(TEXT(A.3!G14,"DD.MM"),".",YEAR(A.3!G14)),"")</f>
        <v/>
      </c>
      <c r="AA9" s="85" t="str">
        <f>IF(A.3!H14&lt;&gt;"",A.3!H14,"")</f>
        <v/>
      </c>
      <c r="AB9" s="147" t="str">
        <f>IF(A.3!F14&lt;&gt;"",A.3!F14,"")</f>
        <v/>
      </c>
      <c r="AD9" s="146">
        <v>6.0</v>
      </c>
      <c r="AE9" s="147" t="str">
        <f>IF(A.4!B13&lt;&gt;"",A.4!B13,"")</f>
        <v/>
      </c>
      <c r="AF9" s="147" t="str">
        <f>IF(A.4!D13&lt;&gt;"",CONCATENATE(TEXT(A.4!D13,"DD.MM"),".",YEAR(A.4!D13)),"")</f>
        <v/>
      </c>
      <c r="AG9" s="85" t="str">
        <f>IF(A.4!E13&lt;&gt;"",A.4!E13,"")</f>
        <v/>
      </c>
      <c r="AH9" s="85" t="str">
        <f>IF(A.4!F13&lt;&gt;"",A.4!F13,"")</f>
        <v/>
      </c>
      <c r="AI9" s="85" t="str">
        <f>IF(A.4!G13&lt;&gt;"",A.4!G13,"")</f>
        <v/>
      </c>
      <c r="AJ9" s="85" t="str">
        <f>IF(A.4!H13&lt;&gt;"",A.4!H13,"")</f>
        <v/>
      </c>
      <c r="AK9" s="85" t="str">
        <f>IF(A.4!I13&lt;&gt;"",A.4!I13,"")</f>
        <v/>
      </c>
      <c r="AL9" s="85" t="str">
        <f>IF(A.4!J13&lt;&gt;"",A.4!J13,"")</f>
        <v/>
      </c>
      <c r="AM9" s="147" t="str">
        <f>IF(A.4!K13&lt;&gt;"",A.4!K13,"")</f>
        <v/>
      </c>
      <c r="AN9" s="85" t="str">
        <f>IF(A.4!C13&lt;&gt;"",IF(LEFT(A.4!L13,1)="A","A",IF(LEFT(A.4!L13,1)="N","N",IF(LEFT(A.4!L13,1)="P","P",""))),"")</f>
        <v/>
      </c>
      <c r="AO9" s="147" t="str">
        <f>IF(A.4!C13&lt;&gt;"",A.4!C13,"")</f>
        <v/>
      </c>
      <c r="AQ9" s="146">
        <v>6.0</v>
      </c>
      <c r="AR9" s="147" t="str">
        <f>IF(B.1!B13&lt;&gt;"",B.1!B13,"")</f>
        <v/>
      </c>
      <c r="AS9" s="147" t="str">
        <f>IF(B.1!D13&lt;&gt;"",CONCATENATE(TEXT(B.1!D13,"DD.MM"),".",YEAR(B.1!D13)),"")</f>
        <v/>
      </c>
      <c r="AT9" s="85" t="str">
        <f>IF(B.1!E13&lt;&gt;"",B.1!E13,"")</f>
        <v/>
      </c>
      <c r="AU9" s="85" t="str">
        <f>IF(B.1!F13&lt;&gt;"",B.1!F13,"")</f>
        <v/>
      </c>
      <c r="AV9" s="85" t="str">
        <f>IF(B.1!G13&lt;&gt;"",B.1!G13,"")</f>
        <v/>
      </c>
      <c r="AW9" s="85" t="str">
        <f>IF(B.1!H13&lt;&gt;"",B.1!H13,"")</f>
        <v/>
      </c>
      <c r="AX9" s="85" t="str">
        <f>IF(B.1!I13&lt;&gt;"",B.1!I13,"")</f>
        <v/>
      </c>
      <c r="AY9" s="85" t="str">
        <f>IF(B.1!J13&lt;&gt;"",B.1!J13,"")</f>
        <v/>
      </c>
      <c r="AZ9" s="147" t="str">
        <f>IF(B.1!K13&lt;&gt;"",B.1!K13,"")</f>
        <v/>
      </c>
      <c r="BA9" s="147" t="str">
        <f>IF(B.1!C13&lt;&gt;"",B.1!C13,"")</f>
        <v/>
      </c>
      <c r="BC9" s="146">
        <v>6.0</v>
      </c>
      <c r="BD9" s="147" t="str">
        <f>IF(B.2!B13&lt;&gt;"",B.2!B13,"")</f>
        <v/>
      </c>
      <c r="BE9" s="147" t="str">
        <f>IF(B.2!D13&lt;&gt;"",CONCATENATE(TEXT(B.2!D13,"DD.MM"),".",YEAR(B.2!D13)),"")</f>
        <v/>
      </c>
      <c r="BF9" s="85" t="str">
        <f>IF(B.2!E13&lt;&gt;"",B.2!E13,"")</f>
        <v/>
      </c>
      <c r="BG9" s="85" t="str">
        <f>IF(B.2!F13&lt;&gt;"",B.2!F13,"")</f>
        <v/>
      </c>
      <c r="BH9" s="85" t="str">
        <f>IF(B.2!G13&lt;&gt;"",B.2!G13,"")</f>
        <v/>
      </c>
      <c r="BI9" s="85" t="str">
        <f>IF(B.2!H13&lt;&gt;"",B.2!H13,"")</f>
        <v/>
      </c>
      <c r="BJ9" s="85" t="str">
        <f>IF(B.2!I13&lt;&gt;"",B.2!I13,"")</f>
        <v/>
      </c>
      <c r="BK9" s="85" t="str">
        <f>IF(B.2!J13&lt;&gt;"",B.2!J13,"")</f>
        <v/>
      </c>
      <c r="BL9" s="147" t="str">
        <f>IF(B.2!C13&lt;&gt;"",IF(AND(LEFT(B.2!K13,1)&lt;&gt;"N",B.2!K13&lt;&gt;""),"A","N"),"")</f>
        <v/>
      </c>
      <c r="BM9" s="85" t="str">
        <f>IF(B.2!C13&lt;&gt;"",IF(LEFT(B.2!L13,1)="A","A",IF(LEFT(B.2!L13,1)="N","N",IF(LEFT(B.2!L13,1)="P","P",""))),"")</f>
        <v/>
      </c>
      <c r="BN9" s="147" t="str">
        <f>IF(B.2!C13&lt;&gt;"",B.2!C13,"")</f>
        <v/>
      </c>
    </row>
    <row r="10" spans="2:66" ht="12.75">
      <c r="B10" s="146">
        <v>7.0</v>
      </c>
      <c r="C10" s="147" t="str">
        <f>IF(A.1!B14&lt;&gt;"",A.1!B14,"")</f>
        <v/>
      </c>
      <c r="D10" s="147" t="str">
        <f>IF(A.1!D14&lt;&gt;"",CONCATENATE(TEXT(A.1!D14,"DD.MM"),".",YEAR(A.1!D14)),"")</f>
        <v/>
      </c>
      <c r="E10" s="85" t="str">
        <f>IF(A.1!E14&lt;&gt;"",A.1!E14,"")</f>
        <v/>
      </c>
      <c r="F10" s="147" t="str">
        <f>IF(A.1!F14&lt;&gt;"",A.1!F14,"")</f>
        <v/>
      </c>
      <c r="G10" s="147" t="str">
        <f>IF(A.1!C14&lt;&gt;"",A.1!C14,"")</f>
        <v/>
      </c>
      <c r="I10" s="146">
        <v>7.0</v>
      </c>
      <c r="J10" s="147" t="str">
        <f>IF(A.2!B14&lt;&gt;"",MID(A.2!B14,3,(LEN(A.2!B14)-2)),"")</f>
        <v/>
      </c>
      <c r="K10" s="147" t="str">
        <f>IF(A.2!B14&lt;&gt;"",LEFT(A.2!B14,2),"")</f>
        <v/>
      </c>
      <c r="L10" s="147" t="str">
        <f>IF(A.2!D14&lt;&gt;"",CONCATENATE(TEXT(A.2!D14,"DD.MM"),".",YEAR(A.2!D14)),"")</f>
        <v/>
      </c>
      <c r="M10" s="85" t="str">
        <f>IF(A.2!E14&lt;&gt;"",A.2!E14,"")</f>
        <v/>
      </c>
      <c r="N10" s="85" t="str">
        <f>IF(A.2!F14&lt;&gt;"",A.2!F14,"")</f>
        <v/>
      </c>
      <c r="O10" s="85" t="str">
        <f>IF(A.2!G14&lt;&gt;"",A.2!G14,"")</f>
        <v/>
      </c>
      <c r="P10" s="85" t="str">
        <f>IF(A.2!H14&lt;&gt;"",A.2!H14,"")</f>
        <v/>
      </c>
      <c r="Q10" s="85" t="str">
        <f>IF(A.2!I14&lt;&gt;"",A.2!I14,"")</f>
        <v/>
      </c>
      <c r="R10" s="85" t="str">
        <f>IF(A.2!J14&lt;&gt;"",A.2!J14,"")</f>
        <v/>
      </c>
      <c r="S10" s="147" t="str">
        <f>IF(A.2!C14&lt;&gt;"",A.2!C14,"")</f>
        <v/>
      </c>
      <c r="U10" s="146">
        <v>7.0</v>
      </c>
      <c r="V10" s="147" t="str">
        <f>IF(A.3!B15&lt;&gt;"",A.3!B15,"")</f>
        <v/>
      </c>
      <c r="W10" s="147" t="str">
        <f>IF(A.3!C15&lt;&gt;"",A.3!C15,"")</f>
        <v/>
      </c>
      <c r="X10" s="147" t="str">
        <f>IF(A.3!D15&lt;&gt;"",CONCATENATE(TEXT(A.3!D15,"DD.MM"),".",YEAR(A.3!D15)),"")</f>
        <v/>
      </c>
      <c r="Y10" s="147" t="str">
        <f>IF(A.3!E15&lt;&gt;"",A.3!E15,"")</f>
        <v/>
      </c>
      <c r="Z10" s="147" t="str">
        <f>IF(A.3!G15&lt;&gt;"",CONCATENATE(TEXT(A.3!G15,"DD.MM"),".",YEAR(A.3!G15)),"")</f>
        <v/>
      </c>
      <c r="AA10" s="85" t="str">
        <f>IF(A.3!H15&lt;&gt;"",A.3!H15,"")</f>
        <v/>
      </c>
      <c r="AB10" s="147" t="str">
        <f>IF(A.3!F15&lt;&gt;"",A.3!F15,"")</f>
        <v/>
      </c>
      <c r="AD10" s="146">
        <v>7.0</v>
      </c>
      <c r="AE10" s="147" t="str">
        <f>IF(A.4!B14&lt;&gt;"",A.4!B14,"")</f>
        <v/>
      </c>
      <c r="AF10" s="147" t="str">
        <f>IF(A.4!D14&lt;&gt;"",CONCATENATE(TEXT(A.4!D14,"DD.MM"),".",YEAR(A.4!D14)),"")</f>
        <v/>
      </c>
      <c r="AG10" s="85" t="str">
        <f>IF(A.4!E14&lt;&gt;"",A.4!E14,"")</f>
        <v/>
      </c>
      <c r="AH10" s="85" t="str">
        <f>IF(A.4!F14&lt;&gt;"",A.4!F14,"")</f>
        <v/>
      </c>
      <c r="AI10" s="85" t="str">
        <f>IF(A.4!G14&lt;&gt;"",A.4!G14,"")</f>
        <v/>
      </c>
      <c r="AJ10" s="85" t="str">
        <f>IF(A.4!H14&lt;&gt;"",A.4!H14,"")</f>
        <v/>
      </c>
      <c r="AK10" s="85" t="str">
        <f>IF(A.4!I14&lt;&gt;"",A.4!I14,"")</f>
        <v/>
      </c>
      <c r="AL10" s="85" t="str">
        <f>IF(A.4!J14&lt;&gt;"",A.4!J14,"")</f>
        <v/>
      </c>
      <c r="AM10" s="147" t="str">
        <f>IF(A.4!K14&lt;&gt;"",A.4!K14,"")</f>
        <v/>
      </c>
      <c r="AN10" s="85" t="str">
        <f>IF(A.4!C14&lt;&gt;"",IF(LEFT(A.4!L14,1)="A","A",IF(LEFT(A.4!L14,1)="N","N",IF(LEFT(A.4!L14,1)="P","P",""))),"")</f>
        <v/>
      </c>
      <c r="AO10" s="147" t="str">
        <f>IF(A.4!C14&lt;&gt;"",A.4!C14,"")</f>
        <v/>
      </c>
      <c r="AQ10" s="146">
        <v>7.0</v>
      </c>
      <c r="AR10" s="147" t="str">
        <f>IF(B.1!B14&lt;&gt;"",B.1!B14,"")</f>
        <v/>
      </c>
      <c r="AS10" s="147" t="str">
        <f>IF(B.1!D14&lt;&gt;"",CONCATENATE(TEXT(B.1!D14,"DD.MM"),".",YEAR(B.1!D14)),"")</f>
        <v/>
      </c>
      <c r="AT10" s="85" t="str">
        <f>IF(B.1!E14&lt;&gt;"",B.1!E14,"")</f>
        <v/>
      </c>
      <c r="AU10" s="85" t="str">
        <f>IF(B.1!F14&lt;&gt;"",B.1!F14,"")</f>
        <v/>
      </c>
      <c r="AV10" s="85" t="str">
        <f>IF(B.1!G14&lt;&gt;"",B.1!G14,"")</f>
        <v/>
      </c>
      <c r="AW10" s="85" t="str">
        <f>IF(B.1!H14&lt;&gt;"",B.1!H14,"")</f>
        <v/>
      </c>
      <c r="AX10" s="85" t="str">
        <f>IF(B.1!I14&lt;&gt;"",B.1!I14,"")</f>
        <v/>
      </c>
      <c r="AY10" s="85" t="str">
        <f>IF(B.1!J14&lt;&gt;"",B.1!J14,"")</f>
        <v/>
      </c>
      <c r="AZ10" s="147" t="str">
        <f>IF(B.1!K14&lt;&gt;"",B.1!K14,"")</f>
        <v/>
      </c>
      <c r="BA10" s="147" t="str">
        <f>IF(B.1!C14&lt;&gt;"",B.1!C14,"")</f>
        <v/>
      </c>
      <c r="BC10" s="146">
        <v>7.0</v>
      </c>
      <c r="BD10" s="147" t="str">
        <f>IF(B.2!B14&lt;&gt;"",B.2!B14,"")</f>
        <v/>
      </c>
      <c r="BE10" s="147" t="str">
        <f>IF(B.2!D14&lt;&gt;"",CONCATENATE(TEXT(B.2!D14,"DD.MM"),".",YEAR(B.2!D14)),"")</f>
        <v/>
      </c>
      <c r="BF10" s="85" t="str">
        <f>IF(B.2!E14&lt;&gt;"",B.2!E14,"")</f>
        <v/>
      </c>
      <c r="BG10" s="85" t="str">
        <f>IF(B.2!F14&lt;&gt;"",B.2!F14,"")</f>
        <v/>
      </c>
      <c r="BH10" s="85" t="str">
        <f>IF(B.2!G14&lt;&gt;"",B.2!G14,"")</f>
        <v/>
      </c>
      <c r="BI10" s="85" t="str">
        <f>IF(B.2!H14&lt;&gt;"",B.2!H14,"")</f>
        <v/>
      </c>
      <c r="BJ10" s="85" t="str">
        <f>IF(B.2!I14&lt;&gt;"",B.2!I14,"")</f>
        <v/>
      </c>
      <c r="BK10" s="85" t="str">
        <f>IF(B.2!J14&lt;&gt;"",B.2!J14,"")</f>
        <v/>
      </c>
      <c r="BL10" s="147" t="str">
        <f>IF(B.2!C14&lt;&gt;"",IF(AND(LEFT(B.2!K14,1)&lt;&gt;"N",B.2!K14&lt;&gt;""),"A","N"),"")</f>
        <v/>
      </c>
      <c r="BM10" s="85" t="str">
        <f>IF(B.2!C14&lt;&gt;"",IF(LEFT(B.2!L14,1)="A","A",IF(LEFT(B.2!L14,1)="N","N",IF(LEFT(B.2!L14,1)="P","P",""))),"")</f>
        <v/>
      </c>
      <c r="BN10" s="147" t="str">
        <f>IF(B.2!C14&lt;&gt;"",B.2!C14,"")</f>
        <v/>
      </c>
    </row>
    <row r="11" spans="2:66" ht="12.75">
      <c r="B11" s="146">
        <v>8.0</v>
      </c>
      <c r="C11" s="147" t="str">
        <f>IF(A.1!B15&lt;&gt;"",A.1!B15,"")</f>
        <v/>
      </c>
      <c r="D11" s="147" t="str">
        <f>IF(A.1!D15&lt;&gt;"",CONCATENATE(TEXT(A.1!D15,"DD.MM"),".",YEAR(A.1!D15)),"")</f>
        <v/>
      </c>
      <c r="E11" s="85" t="str">
        <f>IF(A.1!E15&lt;&gt;"",A.1!E15,"")</f>
        <v/>
      </c>
      <c r="F11" s="147" t="str">
        <f>IF(A.1!F15&lt;&gt;"",A.1!F15,"")</f>
        <v/>
      </c>
      <c r="G11" s="147" t="str">
        <f>IF(A.1!C15&lt;&gt;"",A.1!C15,"")</f>
        <v/>
      </c>
      <c r="I11" s="146">
        <v>8.0</v>
      </c>
      <c r="J11" s="147" t="str">
        <f>IF(A.2!B15&lt;&gt;"",MID(A.2!B15,3,(LEN(A.2!B15)-2)),"")</f>
        <v/>
      </c>
      <c r="K11" s="147" t="str">
        <f>IF(A.2!B15&lt;&gt;"",LEFT(A.2!B15,2),"")</f>
        <v/>
      </c>
      <c r="L11" s="147" t="str">
        <f>IF(A.2!D15&lt;&gt;"",CONCATENATE(TEXT(A.2!D15,"DD.MM"),".",YEAR(A.2!D15)),"")</f>
        <v/>
      </c>
      <c r="M11" s="85" t="str">
        <f>IF(A.2!E15&lt;&gt;"",A.2!E15,"")</f>
        <v/>
      </c>
      <c r="N11" s="85" t="str">
        <f>IF(A.2!F15&lt;&gt;"",A.2!F15,"")</f>
        <v/>
      </c>
      <c r="O11" s="85" t="str">
        <f>IF(A.2!G15&lt;&gt;"",A.2!G15,"")</f>
        <v/>
      </c>
      <c r="P11" s="85" t="str">
        <f>IF(A.2!H15&lt;&gt;"",A.2!H15,"")</f>
        <v/>
      </c>
      <c r="Q11" s="85" t="str">
        <f>IF(A.2!I15&lt;&gt;"",A.2!I15,"")</f>
        <v/>
      </c>
      <c r="R11" s="85" t="str">
        <f>IF(A.2!J15&lt;&gt;"",A.2!J15,"")</f>
        <v/>
      </c>
      <c r="S11" s="147" t="str">
        <f>IF(A.2!C15&lt;&gt;"",A.2!C15,"")</f>
        <v/>
      </c>
      <c r="U11" s="146">
        <v>8.0</v>
      </c>
      <c r="V11" s="147" t="str">
        <f>IF(A.3!B16&lt;&gt;"",A.3!B16,"")</f>
        <v/>
      </c>
      <c r="W11" s="147" t="str">
        <f>IF(A.3!C16&lt;&gt;"",A.3!C16,"")</f>
        <v/>
      </c>
      <c r="X11" s="147" t="str">
        <f>IF(A.3!D16&lt;&gt;"",CONCATENATE(TEXT(A.3!D16,"DD.MM"),".",YEAR(A.3!D16)),"")</f>
        <v/>
      </c>
      <c r="Y11" s="147" t="str">
        <f>IF(A.3!E16&lt;&gt;"",A.3!E16,"")</f>
        <v/>
      </c>
      <c r="Z11" s="147" t="str">
        <f>IF(A.3!G16&lt;&gt;"",CONCATENATE(TEXT(A.3!G16,"DD.MM"),".",YEAR(A.3!G16)),"")</f>
        <v/>
      </c>
      <c r="AA11" s="85" t="str">
        <f>IF(A.3!H16&lt;&gt;"",A.3!H16,"")</f>
        <v/>
      </c>
      <c r="AB11" s="147" t="str">
        <f>IF(A.3!F16&lt;&gt;"",A.3!F16,"")</f>
        <v/>
      </c>
      <c r="AD11" s="146">
        <v>8.0</v>
      </c>
      <c r="AE11" s="147" t="str">
        <f>IF(A.4!B15&lt;&gt;"",A.4!B15,"")</f>
        <v/>
      </c>
      <c r="AF11" s="147" t="str">
        <f>IF(A.4!D15&lt;&gt;"",CONCATENATE(TEXT(A.4!D15,"DD.MM"),".",YEAR(A.4!D15)),"")</f>
        <v/>
      </c>
      <c r="AG11" s="85" t="str">
        <f>IF(A.4!E15&lt;&gt;"",A.4!E15,"")</f>
        <v/>
      </c>
      <c r="AH11" s="85" t="str">
        <f>IF(A.4!F15&lt;&gt;"",A.4!F15,"")</f>
        <v/>
      </c>
      <c r="AI11" s="85" t="str">
        <f>IF(A.4!G15&lt;&gt;"",A.4!G15,"")</f>
        <v/>
      </c>
      <c r="AJ11" s="85" t="str">
        <f>IF(A.4!H15&lt;&gt;"",A.4!H15,"")</f>
        <v/>
      </c>
      <c r="AK11" s="85" t="str">
        <f>IF(A.4!I15&lt;&gt;"",A.4!I15,"")</f>
        <v/>
      </c>
      <c r="AL11" s="85" t="str">
        <f>IF(A.4!J15&lt;&gt;"",A.4!J15,"")</f>
        <v/>
      </c>
      <c r="AM11" s="147" t="str">
        <f>IF(A.4!K15&lt;&gt;"",A.4!K15,"")</f>
        <v/>
      </c>
      <c r="AN11" s="85" t="str">
        <f>IF(A.4!C15&lt;&gt;"",IF(LEFT(A.4!L15,1)="A","A",IF(LEFT(A.4!L15,1)="N","N",IF(LEFT(A.4!L15,1)="P","P",""))),"")</f>
        <v/>
      </c>
      <c r="AO11" s="147" t="str">
        <f>IF(A.4!C15&lt;&gt;"",A.4!C15,"")</f>
        <v/>
      </c>
      <c r="AQ11" s="146">
        <v>8.0</v>
      </c>
      <c r="AR11" s="147" t="str">
        <f>IF(B.1!B15&lt;&gt;"",B.1!B15,"")</f>
        <v/>
      </c>
      <c r="AS11" s="147" t="str">
        <f>IF(B.1!D15&lt;&gt;"",CONCATENATE(TEXT(B.1!D15,"DD.MM"),".",YEAR(B.1!D15)),"")</f>
        <v/>
      </c>
      <c r="AT11" s="85" t="str">
        <f>IF(B.1!E15&lt;&gt;"",B.1!E15,"")</f>
        <v/>
      </c>
      <c r="AU11" s="85" t="str">
        <f>IF(B.1!F15&lt;&gt;"",B.1!F15,"")</f>
        <v/>
      </c>
      <c r="AV11" s="85" t="str">
        <f>IF(B.1!G15&lt;&gt;"",B.1!G15,"")</f>
        <v/>
      </c>
      <c r="AW11" s="85" t="str">
        <f>IF(B.1!H15&lt;&gt;"",B.1!H15,"")</f>
        <v/>
      </c>
      <c r="AX11" s="85" t="str">
        <f>IF(B.1!I15&lt;&gt;"",B.1!I15,"")</f>
        <v/>
      </c>
      <c r="AY11" s="85" t="str">
        <f>IF(B.1!J15&lt;&gt;"",B.1!J15,"")</f>
        <v/>
      </c>
      <c r="AZ11" s="147" t="str">
        <f>IF(B.1!K15&lt;&gt;"",B.1!K15,"")</f>
        <v/>
      </c>
      <c r="BA11" s="147" t="str">
        <f>IF(B.1!C15&lt;&gt;"",B.1!C15,"")</f>
        <v/>
      </c>
      <c r="BC11" s="146">
        <v>8.0</v>
      </c>
      <c r="BD11" s="147" t="str">
        <f>IF(B.2!B15&lt;&gt;"",B.2!B15,"")</f>
        <v/>
      </c>
      <c r="BE11" s="147" t="str">
        <f>IF(B.2!D15&lt;&gt;"",CONCATENATE(TEXT(B.2!D15,"DD.MM"),".",YEAR(B.2!D15)),"")</f>
        <v/>
      </c>
      <c r="BF11" s="85" t="str">
        <f>IF(B.2!E15&lt;&gt;"",B.2!E15,"")</f>
        <v/>
      </c>
      <c r="BG11" s="85" t="str">
        <f>IF(B.2!F15&lt;&gt;"",B.2!F15,"")</f>
        <v/>
      </c>
      <c r="BH11" s="85" t="str">
        <f>IF(B.2!G15&lt;&gt;"",B.2!G15,"")</f>
        <v/>
      </c>
      <c r="BI11" s="85" t="str">
        <f>IF(B.2!H15&lt;&gt;"",B.2!H15,"")</f>
        <v/>
      </c>
      <c r="BJ11" s="85" t="str">
        <f>IF(B.2!I15&lt;&gt;"",B.2!I15,"")</f>
        <v/>
      </c>
      <c r="BK11" s="85" t="str">
        <f>IF(B.2!J15&lt;&gt;"",B.2!J15,"")</f>
        <v/>
      </c>
      <c r="BL11" s="147" t="str">
        <f>IF(B.2!C15&lt;&gt;"",IF(AND(LEFT(B.2!K15,1)&lt;&gt;"N",B.2!K15&lt;&gt;""),"A","N"),"")</f>
        <v/>
      </c>
      <c r="BM11" s="85" t="str">
        <f>IF(B.2!C15&lt;&gt;"",IF(LEFT(B.2!L15,1)="A","A",IF(LEFT(B.2!L15,1)="N","N",IF(LEFT(B.2!L15,1)="P","P",""))),"")</f>
        <v/>
      </c>
      <c r="BN11" s="147" t="str">
        <f>IF(B.2!C15&lt;&gt;"",B.2!C15,"")</f>
        <v/>
      </c>
    </row>
    <row r="12" spans="2:66" ht="12.75">
      <c r="B12" s="146">
        <v>9.0</v>
      </c>
      <c r="C12" s="147" t="str">
        <f>IF(A.1!B16&lt;&gt;"",A.1!B16,"")</f>
        <v/>
      </c>
      <c r="D12" s="147" t="str">
        <f>IF(A.1!D16&lt;&gt;"",CONCATENATE(TEXT(A.1!D16,"DD.MM"),".",YEAR(A.1!D16)),"")</f>
        <v/>
      </c>
      <c r="E12" s="85" t="str">
        <f>IF(A.1!E16&lt;&gt;"",A.1!E16,"")</f>
        <v/>
      </c>
      <c r="F12" s="147" t="str">
        <f>IF(A.1!F16&lt;&gt;"",A.1!F16,"")</f>
        <v/>
      </c>
      <c r="G12" s="147" t="str">
        <f>IF(A.1!C16&lt;&gt;"",A.1!C16,"")</f>
        <v/>
      </c>
      <c r="I12" s="146">
        <v>9.0</v>
      </c>
      <c r="J12" s="147" t="str">
        <f>IF(A.2!B16&lt;&gt;"",MID(A.2!B16,3,(LEN(A.2!B16)-2)),"")</f>
        <v/>
      </c>
      <c r="K12" s="147" t="str">
        <f>IF(A.2!B16&lt;&gt;"",LEFT(A.2!B16,2),"")</f>
        <v/>
      </c>
      <c r="L12" s="147" t="str">
        <f>IF(A.2!D16&lt;&gt;"",CONCATENATE(TEXT(A.2!D16,"DD.MM"),".",YEAR(A.2!D16)),"")</f>
        <v/>
      </c>
      <c r="M12" s="85" t="str">
        <f>IF(A.2!E16&lt;&gt;"",A.2!E16,"")</f>
        <v/>
      </c>
      <c r="N12" s="85" t="str">
        <f>IF(A.2!F16&lt;&gt;"",A.2!F16,"")</f>
        <v/>
      </c>
      <c r="O12" s="85" t="str">
        <f>IF(A.2!G16&lt;&gt;"",A.2!G16,"")</f>
        <v/>
      </c>
      <c r="P12" s="85" t="str">
        <f>IF(A.2!H16&lt;&gt;"",A.2!H16,"")</f>
        <v/>
      </c>
      <c r="Q12" s="85" t="str">
        <f>IF(A.2!I16&lt;&gt;"",A.2!I16,"")</f>
        <v/>
      </c>
      <c r="R12" s="85" t="str">
        <f>IF(A.2!J16&lt;&gt;"",A.2!J16,"")</f>
        <v/>
      </c>
      <c r="S12" s="147" t="str">
        <f>IF(A.2!C16&lt;&gt;"",A.2!C16,"")</f>
        <v/>
      </c>
      <c r="U12" s="146">
        <v>9.0</v>
      </c>
      <c r="V12" s="147" t="str">
        <f>IF(A.3!B17&lt;&gt;"",A.3!B17,"")</f>
        <v/>
      </c>
      <c r="W12" s="147" t="str">
        <f>IF(A.3!C17&lt;&gt;"",A.3!C17,"")</f>
        <v/>
      </c>
      <c r="X12" s="147" t="str">
        <f>IF(A.3!D17&lt;&gt;"",CONCATENATE(TEXT(A.3!D17,"DD.MM"),".",YEAR(A.3!D17)),"")</f>
        <v/>
      </c>
      <c r="Y12" s="147" t="str">
        <f>IF(A.3!E17&lt;&gt;"",A.3!E17,"")</f>
        <v/>
      </c>
      <c r="Z12" s="147" t="str">
        <f>IF(A.3!G17&lt;&gt;"",CONCATENATE(TEXT(A.3!G17,"DD.MM"),".",YEAR(A.3!G17)),"")</f>
        <v/>
      </c>
      <c r="AA12" s="85" t="str">
        <f>IF(A.3!H17&lt;&gt;"",A.3!H17,"")</f>
        <v/>
      </c>
      <c r="AB12" s="147" t="str">
        <f>IF(A.3!F17&lt;&gt;"",A.3!F17,"")</f>
        <v/>
      </c>
      <c r="AD12" s="146">
        <v>9.0</v>
      </c>
      <c r="AE12" s="147" t="str">
        <f>IF(A.4!B16&lt;&gt;"",A.4!B16,"")</f>
        <v/>
      </c>
      <c r="AF12" s="147" t="str">
        <f>IF(A.4!D16&lt;&gt;"",CONCATENATE(TEXT(A.4!D16,"DD.MM"),".",YEAR(A.4!D16)),"")</f>
        <v/>
      </c>
      <c r="AG12" s="85" t="str">
        <f>IF(A.4!E16&lt;&gt;"",A.4!E16,"")</f>
        <v/>
      </c>
      <c r="AH12" s="85" t="str">
        <f>IF(A.4!F16&lt;&gt;"",A.4!F16,"")</f>
        <v/>
      </c>
      <c r="AI12" s="85" t="str">
        <f>IF(A.4!G16&lt;&gt;"",A.4!G16,"")</f>
        <v/>
      </c>
      <c r="AJ12" s="85" t="str">
        <f>IF(A.4!H16&lt;&gt;"",A.4!H16,"")</f>
        <v/>
      </c>
      <c r="AK12" s="85" t="str">
        <f>IF(A.4!I16&lt;&gt;"",A.4!I16,"")</f>
        <v/>
      </c>
      <c r="AL12" s="85" t="str">
        <f>IF(A.4!J16&lt;&gt;"",A.4!J16,"")</f>
        <v/>
      </c>
      <c r="AM12" s="147" t="str">
        <f>IF(A.4!K16&lt;&gt;"",A.4!K16,"")</f>
        <v/>
      </c>
      <c r="AN12" s="85" t="str">
        <f>IF(A.4!C16&lt;&gt;"",IF(LEFT(A.4!L16,1)="A","A",IF(LEFT(A.4!L16,1)="N","N",IF(LEFT(A.4!L16,1)="P","P",""))),"")</f>
        <v/>
      </c>
      <c r="AO12" s="147" t="str">
        <f>IF(A.4!C16&lt;&gt;"",A.4!C16,"")</f>
        <v/>
      </c>
      <c r="AQ12" s="146">
        <v>9.0</v>
      </c>
      <c r="AR12" s="147" t="str">
        <f>IF(B.1!B16&lt;&gt;"",B.1!B16,"")</f>
        <v/>
      </c>
      <c r="AS12" s="147" t="str">
        <f>IF(B.1!D16&lt;&gt;"",CONCATENATE(TEXT(B.1!D16,"DD.MM"),".",YEAR(B.1!D16)),"")</f>
        <v/>
      </c>
      <c r="AT12" s="85" t="str">
        <f>IF(B.1!E16&lt;&gt;"",B.1!E16,"")</f>
        <v/>
      </c>
      <c r="AU12" s="85" t="str">
        <f>IF(B.1!F16&lt;&gt;"",B.1!F16,"")</f>
        <v/>
      </c>
      <c r="AV12" s="85" t="str">
        <f>IF(B.1!G16&lt;&gt;"",B.1!G16,"")</f>
        <v/>
      </c>
      <c r="AW12" s="85" t="str">
        <f>IF(B.1!H16&lt;&gt;"",B.1!H16,"")</f>
        <v/>
      </c>
      <c r="AX12" s="85" t="str">
        <f>IF(B.1!I16&lt;&gt;"",B.1!I16,"")</f>
        <v/>
      </c>
      <c r="AY12" s="85" t="str">
        <f>IF(B.1!J16&lt;&gt;"",B.1!J16,"")</f>
        <v/>
      </c>
      <c r="AZ12" s="147" t="str">
        <f>IF(B.1!K16&lt;&gt;"",B.1!K16,"")</f>
        <v/>
      </c>
      <c r="BA12" s="147" t="str">
        <f>IF(B.1!C16&lt;&gt;"",B.1!C16,"")</f>
        <v/>
      </c>
      <c r="BC12" s="146">
        <v>9.0</v>
      </c>
      <c r="BD12" s="147" t="str">
        <f>IF(B.2!B16&lt;&gt;"",B.2!B16,"")</f>
        <v/>
      </c>
      <c r="BE12" s="147" t="str">
        <f>IF(B.2!D16&lt;&gt;"",CONCATENATE(TEXT(B.2!D16,"DD.MM"),".",YEAR(B.2!D16)),"")</f>
        <v/>
      </c>
      <c r="BF12" s="85" t="str">
        <f>IF(B.2!E16&lt;&gt;"",B.2!E16,"")</f>
        <v/>
      </c>
      <c r="BG12" s="85" t="str">
        <f>IF(B.2!F16&lt;&gt;"",B.2!F16,"")</f>
        <v/>
      </c>
      <c r="BH12" s="85" t="str">
        <f>IF(B.2!G16&lt;&gt;"",B.2!G16,"")</f>
        <v/>
      </c>
      <c r="BI12" s="85" t="str">
        <f>IF(B.2!H16&lt;&gt;"",B.2!H16,"")</f>
        <v/>
      </c>
      <c r="BJ12" s="85" t="str">
        <f>IF(B.2!I16&lt;&gt;"",B.2!I16,"")</f>
        <v/>
      </c>
      <c r="BK12" s="85" t="str">
        <f>IF(B.2!J16&lt;&gt;"",B.2!J16,"")</f>
        <v/>
      </c>
      <c r="BL12" s="147" t="str">
        <f>IF(B.2!C16&lt;&gt;"",IF(AND(LEFT(B.2!K16,1)&lt;&gt;"N",B.2!K16&lt;&gt;""),"A","N"),"")</f>
        <v/>
      </c>
      <c r="BM12" s="85" t="str">
        <f>IF(B.2!C16&lt;&gt;"",IF(LEFT(B.2!L16,1)="A","A",IF(LEFT(B.2!L16,1)="N","N",IF(LEFT(B.2!L16,1)="P","P",""))),"")</f>
        <v/>
      </c>
      <c r="BN12" s="147" t="str">
        <f>IF(B.2!C16&lt;&gt;"",B.2!C16,"")</f>
        <v/>
      </c>
    </row>
    <row r="13" spans="2:66" ht="12.75">
      <c r="B13" s="146">
        <v>10.0</v>
      </c>
      <c r="C13" s="147" t="str">
        <f>IF(A.1!B17&lt;&gt;"",A.1!B17,"")</f>
        <v/>
      </c>
      <c r="D13" s="147" t="str">
        <f>IF(A.1!D17&lt;&gt;"",CONCATENATE(TEXT(A.1!D17,"DD.MM"),".",YEAR(A.1!D17)),"")</f>
        <v/>
      </c>
      <c r="E13" s="85" t="str">
        <f>IF(A.1!E17&lt;&gt;"",A.1!E17,"")</f>
        <v/>
      </c>
      <c r="F13" s="147" t="str">
        <f>IF(A.1!F17&lt;&gt;"",A.1!F17,"")</f>
        <v/>
      </c>
      <c r="G13" s="147" t="str">
        <f>IF(A.1!C17&lt;&gt;"",A.1!C17,"")</f>
        <v/>
      </c>
      <c r="I13" s="146">
        <v>10.0</v>
      </c>
      <c r="J13" s="147" t="str">
        <f>IF(A.2!B17&lt;&gt;"",MID(A.2!B17,3,(LEN(A.2!B17)-2)),"")</f>
        <v/>
      </c>
      <c r="K13" s="147" t="str">
        <f>IF(A.2!B17&lt;&gt;"",LEFT(A.2!B17,2),"")</f>
        <v/>
      </c>
      <c r="L13" s="147" t="str">
        <f>IF(A.2!D17&lt;&gt;"",CONCATENATE(TEXT(A.2!D17,"DD.MM"),".",YEAR(A.2!D17)),"")</f>
        <v/>
      </c>
      <c r="M13" s="85" t="str">
        <f>IF(A.2!E17&lt;&gt;"",A.2!E17,"")</f>
        <v/>
      </c>
      <c r="N13" s="85" t="str">
        <f>IF(A.2!F17&lt;&gt;"",A.2!F17,"")</f>
        <v/>
      </c>
      <c r="O13" s="85" t="str">
        <f>IF(A.2!G17&lt;&gt;"",A.2!G17,"")</f>
        <v/>
      </c>
      <c r="P13" s="85" t="str">
        <f>IF(A.2!H17&lt;&gt;"",A.2!H17,"")</f>
        <v/>
      </c>
      <c r="Q13" s="85" t="str">
        <f>IF(A.2!I17&lt;&gt;"",A.2!I17,"")</f>
        <v/>
      </c>
      <c r="R13" s="85" t="str">
        <f>IF(A.2!J17&lt;&gt;"",A.2!J17,"")</f>
        <v/>
      </c>
      <c r="S13" s="147" t="str">
        <f>IF(A.2!C17&lt;&gt;"",A.2!C17,"")</f>
        <v/>
      </c>
      <c r="U13" s="146">
        <v>10.0</v>
      </c>
      <c r="V13" s="147" t="str">
        <f>IF(A.3!B18&lt;&gt;"",A.3!B18,"")</f>
        <v/>
      </c>
      <c r="W13" s="147" t="str">
        <f>IF(A.3!C18&lt;&gt;"",A.3!C18,"")</f>
        <v/>
      </c>
      <c r="X13" s="147" t="str">
        <f>IF(A.3!D18&lt;&gt;"",CONCATENATE(TEXT(A.3!D18,"DD.MM"),".",YEAR(A.3!D18)),"")</f>
        <v/>
      </c>
      <c r="Y13" s="147" t="str">
        <f>IF(A.3!E18&lt;&gt;"",A.3!E18,"")</f>
        <v/>
      </c>
      <c r="Z13" s="147" t="str">
        <f>IF(A.3!G18&lt;&gt;"",CONCATENATE(TEXT(A.3!G18,"DD.MM"),".",YEAR(A.3!G18)),"")</f>
        <v/>
      </c>
      <c r="AA13" s="85" t="str">
        <f>IF(A.3!H18&lt;&gt;"",A.3!H18,"")</f>
        <v/>
      </c>
      <c r="AB13" s="147" t="str">
        <f>IF(A.3!F18&lt;&gt;"",A.3!F18,"")</f>
        <v/>
      </c>
      <c r="AD13" s="146">
        <v>10.0</v>
      </c>
      <c r="AE13" s="147" t="str">
        <f>IF(A.4!B17&lt;&gt;"",A.4!B17,"")</f>
        <v/>
      </c>
      <c r="AF13" s="147" t="str">
        <f>IF(A.4!D17&lt;&gt;"",CONCATENATE(TEXT(A.4!D17,"DD.MM"),".",YEAR(A.4!D17)),"")</f>
        <v/>
      </c>
      <c r="AG13" s="85" t="str">
        <f>IF(A.4!E17&lt;&gt;"",A.4!E17,"")</f>
        <v/>
      </c>
      <c r="AH13" s="85" t="str">
        <f>IF(A.4!F17&lt;&gt;"",A.4!F17,"")</f>
        <v/>
      </c>
      <c r="AI13" s="85" t="str">
        <f>IF(A.4!G17&lt;&gt;"",A.4!G17,"")</f>
        <v/>
      </c>
      <c r="AJ13" s="85" t="str">
        <f>IF(A.4!H17&lt;&gt;"",A.4!H17,"")</f>
        <v/>
      </c>
      <c r="AK13" s="85" t="str">
        <f>IF(A.4!I17&lt;&gt;"",A.4!I17,"")</f>
        <v/>
      </c>
      <c r="AL13" s="85" t="str">
        <f>IF(A.4!J17&lt;&gt;"",A.4!J17,"")</f>
        <v/>
      </c>
      <c r="AM13" s="147" t="str">
        <f>IF(A.4!K17&lt;&gt;"",A.4!K17,"")</f>
        <v/>
      </c>
      <c r="AN13" s="85" t="str">
        <f>IF(A.4!C17&lt;&gt;"",IF(LEFT(A.4!L17,1)="A","A",IF(LEFT(A.4!L17,1)="N","N",IF(LEFT(A.4!L17,1)="P","P",""))),"")</f>
        <v/>
      </c>
      <c r="AO13" s="147" t="str">
        <f>IF(A.4!C17&lt;&gt;"",A.4!C17,"")</f>
        <v/>
      </c>
      <c r="AQ13" s="146">
        <v>10.0</v>
      </c>
      <c r="AR13" s="147" t="str">
        <f>IF(B.1!B17&lt;&gt;"",B.1!B17,"")</f>
        <v/>
      </c>
      <c r="AS13" s="147" t="str">
        <f>IF(B.1!D17&lt;&gt;"",CONCATENATE(TEXT(B.1!D17,"DD.MM"),".",YEAR(B.1!D17)),"")</f>
        <v/>
      </c>
      <c r="AT13" s="85" t="str">
        <f>IF(B.1!E17&lt;&gt;"",B.1!E17,"")</f>
        <v/>
      </c>
      <c r="AU13" s="85" t="str">
        <f>IF(B.1!F17&lt;&gt;"",B.1!F17,"")</f>
        <v/>
      </c>
      <c r="AV13" s="85" t="str">
        <f>IF(B.1!G17&lt;&gt;"",B.1!G17,"")</f>
        <v/>
      </c>
      <c r="AW13" s="85" t="str">
        <f>IF(B.1!H17&lt;&gt;"",B.1!H17,"")</f>
        <v/>
      </c>
      <c r="AX13" s="85" t="str">
        <f>IF(B.1!I17&lt;&gt;"",B.1!I17,"")</f>
        <v/>
      </c>
      <c r="AY13" s="85" t="str">
        <f>IF(B.1!J17&lt;&gt;"",B.1!J17,"")</f>
        <v/>
      </c>
      <c r="AZ13" s="147" t="str">
        <f>IF(B.1!K17&lt;&gt;"",B.1!K17,"")</f>
        <v/>
      </c>
      <c r="BA13" s="147" t="str">
        <f>IF(B.1!C17&lt;&gt;"",B.1!C17,"")</f>
        <v/>
      </c>
      <c r="BC13" s="146">
        <v>10.0</v>
      </c>
      <c r="BD13" s="147" t="str">
        <f>IF(B.2!B17&lt;&gt;"",B.2!B17,"")</f>
        <v/>
      </c>
      <c r="BE13" s="147" t="str">
        <f>IF(B.2!D17&lt;&gt;"",CONCATENATE(TEXT(B.2!D17,"DD.MM"),".",YEAR(B.2!D17)),"")</f>
        <v/>
      </c>
      <c r="BF13" s="85" t="str">
        <f>IF(B.2!E17&lt;&gt;"",B.2!E17,"")</f>
        <v/>
      </c>
      <c r="BG13" s="85" t="str">
        <f>IF(B.2!F17&lt;&gt;"",B.2!F17,"")</f>
        <v/>
      </c>
      <c r="BH13" s="85" t="str">
        <f>IF(B.2!G17&lt;&gt;"",B.2!G17,"")</f>
        <v/>
      </c>
      <c r="BI13" s="85" t="str">
        <f>IF(B.2!H17&lt;&gt;"",B.2!H17,"")</f>
        <v/>
      </c>
      <c r="BJ13" s="85" t="str">
        <f>IF(B.2!I17&lt;&gt;"",B.2!I17,"")</f>
        <v/>
      </c>
      <c r="BK13" s="85" t="str">
        <f>IF(B.2!J17&lt;&gt;"",B.2!J17,"")</f>
        <v/>
      </c>
      <c r="BL13" s="147" t="str">
        <f>IF(B.2!C17&lt;&gt;"",IF(AND(LEFT(B.2!K17,1)&lt;&gt;"N",B.2!K17&lt;&gt;""),"A","N"),"")</f>
        <v/>
      </c>
      <c r="BM13" s="85" t="str">
        <f>IF(B.2!C17&lt;&gt;"",IF(LEFT(B.2!L17,1)="A","A",IF(LEFT(B.2!L17,1)="N","N",IF(LEFT(B.2!L17,1)="P","P",""))),"")</f>
        <v/>
      </c>
      <c r="BN13" s="147" t="str">
        <f>IF(B.2!C17&lt;&gt;"",B.2!C17,"")</f>
        <v/>
      </c>
    </row>
    <row r="14" spans="2:66" ht="12.75">
      <c r="B14" s="142"/>
      <c r="C14" s="142"/>
      <c r="D14" s="142"/>
      <c r="E14" s="142"/>
      <c r="F14" s="142"/>
      <c r="G14" s="142"/>
      <c r="I14" s="142"/>
      <c r="J14" s="142"/>
      <c r="K14" s="142"/>
      <c r="L14" s="142"/>
      <c r="M14" s="142"/>
      <c r="N14" s="142"/>
      <c r="O14" s="142"/>
      <c r="P14" s="142"/>
      <c r="Q14" s="142"/>
      <c r="R14" s="142"/>
      <c r="S14" s="142"/>
      <c r="U14" s="142"/>
      <c r="V14" s="142"/>
      <c r="W14" s="142"/>
      <c r="X14" s="142"/>
      <c r="Y14" s="142"/>
      <c r="Z14" s="142"/>
      <c r="AA14" s="142"/>
      <c r="AB14" s="142"/>
      <c r="AD14" s="142"/>
      <c r="AE14" s="142"/>
      <c r="AF14" s="142"/>
      <c r="AG14" s="142"/>
      <c r="AH14" s="142"/>
      <c r="AI14" s="142"/>
      <c r="AJ14" s="142"/>
      <c r="AK14" s="142"/>
      <c r="AL14" s="142"/>
      <c r="AM14" s="142"/>
      <c r="AN14" s="142"/>
      <c r="AO14" s="142"/>
      <c r="AQ14" s="142"/>
      <c r="AR14" s="142"/>
      <c r="AS14" s="142"/>
      <c r="AT14" s="142"/>
      <c r="AU14" s="142"/>
      <c r="AV14" s="142"/>
      <c r="AW14" s="142"/>
      <c r="AX14" s="142"/>
      <c r="AY14" s="142"/>
      <c r="AZ14" s="142"/>
      <c r="BA14" s="142"/>
      <c r="BC14" s="142"/>
      <c r="BD14" s="142"/>
      <c r="BE14" s="142"/>
      <c r="BF14" s="142"/>
      <c r="BG14" s="142"/>
      <c r="BH14" s="142"/>
      <c r="BI14" s="142"/>
      <c r="BJ14" s="142"/>
      <c r="BK14" s="142"/>
      <c r="BL14" s="142"/>
      <c r="BM14" s="142"/>
      <c r="BN14" s="142"/>
    </row>
    <row r="15" s="85" customFormat="1" ht="12.75"/>
    <row r="16" s="85" customFormat="1" ht="12.75"/>
    <row r="17" s="85" customFormat="1" ht="12.75"/>
    <row r="18" s="85" customFormat="1" ht="12.75"/>
    <row r="19" s="85" customFormat="1" ht="12.75"/>
    <row r="20" s="85" customFormat="1" ht="12.75"/>
    <row r="21" s="85" customFormat="1" ht="12.75"/>
    <row r="22" s="85" customFormat="1" ht="12.75"/>
    <row r="23" s="85" customFormat="1" ht="12.75"/>
    <row r="24" s="85" customFormat="1" ht="12.75"/>
    <row r="25" s="85" customFormat="1" ht="12.75"/>
    <row r="26" s="85" customFormat="1" ht="12.75"/>
    <row r="27" s="85" customFormat="1" ht="12.75"/>
    <row r="28" s="85" customFormat="1" ht="12.75"/>
    <row r="29" s="85" customFormat="1" ht="12.75"/>
    <row r="30" s="85" customFormat="1" ht="12.75"/>
    <row r="31" s="85" customFormat="1" ht="12.75"/>
    <row r="32" s="85" customFormat="1" ht="12.75"/>
    <row r="33" s="85" customFormat="1" ht="12.75"/>
    <row r="34" s="85" customFormat="1" ht="12.75"/>
    <row r="35" s="85" customFormat="1" ht="12.75"/>
    <row r="36" s="85" customFormat="1" ht="12.75"/>
    <row r="37" s="85" customFormat="1" ht="12.75"/>
    <row r="38" s="85" customFormat="1" ht="12.75"/>
    <row r="39" s="85" customFormat="1" ht="12.75"/>
    <row r="40" s="85" customFormat="1" ht="12.75"/>
    <row r="41" s="85" customFormat="1" ht="12.75"/>
    <row r="42" s="85" customFormat="1" ht="12.75"/>
    <row r="43" s="85" customFormat="1" ht="12.75"/>
    <row r="44" s="85" customFormat="1" ht="12.75"/>
    <row r="45" s="85" customFormat="1" ht="12.75"/>
    <row r="46" s="85" customFormat="1" ht="12.75"/>
    <row r="47" s="85" customFormat="1" ht="12.75"/>
    <row r="48" s="85" customFormat="1" ht="12.75"/>
    <row r="49" s="85" customFormat="1" ht="12.75"/>
    <row r="50" s="85" customFormat="1" ht="12.75"/>
    <row r="51" s="85" customFormat="1" ht="12.75"/>
    <row r="52" s="85" customFormat="1" ht="12.75"/>
    <row r="53" s="85" customFormat="1" ht="12.75"/>
    <row r="54" s="85" customFormat="1" ht="12.75"/>
    <row r="55" s="85" customFormat="1" ht="12.75"/>
    <row r="56" s="85" customFormat="1" ht="12.75"/>
    <row r="57" s="85" customFormat="1" ht="12.75"/>
    <row r="58" s="85" customFormat="1" ht="12.75"/>
    <row r="59" s="85" customFormat="1" ht="12.75"/>
    <row r="60" s="85" customFormat="1" ht="12.75"/>
    <row r="61" s="85" customFormat="1" ht="12.75"/>
    <row r="62" s="85" customFormat="1" ht="12.75"/>
    <row r="63" s="85" customFormat="1" ht="12.75"/>
    <row r="64" s="85" customFormat="1" ht="12.75"/>
    <row r="65" s="85" customFormat="1" ht="12.75"/>
    <row r="66" s="85" customFormat="1" ht="12.75"/>
    <row r="67" s="85" customFormat="1" ht="12.75"/>
    <row r="68" s="85" customFormat="1" ht="12.75"/>
    <row r="69" s="85" customFormat="1" ht="12.75"/>
    <row r="70" s="85" customFormat="1" ht="12.75"/>
    <row r="71" s="85" customFormat="1" ht="12.75"/>
    <row r="72" s="85" customFormat="1" ht="12.75"/>
    <row r="73" s="85" customFormat="1" ht="12.75"/>
    <row r="74" s="85" customFormat="1" ht="12.75"/>
    <row r="75" s="85" customFormat="1" ht="12.75"/>
    <row r="76" s="85" customFormat="1" ht="12.75"/>
    <row r="77" s="85" customFormat="1" ht="12.75"/>
    <row r="78" s="85" customFormat="1" ht="12.75"/>
    <row r="79" s="85" customFormat="1" ht="12.75"/>
    <row r="80" s="85" customFormat="1" ht="12.75"/>
    <row r="81" s="85" customFormat="1" ht="12.75"/>
    <row r="82" s="85" customFormat="1" ht="12.75"/>
    <row r="83" s="85" customFormat="1" ht="12.75"/>
    <row r="84" s="85" customFormat="1" ht="12.75"/>
    <row r="85" s="85" customFormat="1" ht="12.75"/>
    <row r="86" s="85" customFormat="1" ht="12.75"/>
    <row r="87" s="85" customFormat="1" ht="12.75"/>
    <row r="88" s="85" customFormat="1" ht="12.75"/>
    <row r="89" s="85" customFormat="1" ht="12.75"/>
    <row r="90" s="85" customFormat="1" ht="12.75"/>
    <row r="91" s="85" customFormat="1" ht="12.75"/>
    <row r="92" s="85" customFormat="1" ht="12.75"/>
    <row r="93" s="85" customFormat="1" ht="12.75"/>
    <row r="94" s="85" customFormat="1" ht="12.75"/>
    <row r="95" s="85" customFormat="1" ht="12.75"/>
    <row r="96" s="85" customFormat="1" ht="12.75"/>
    <row r="97" s="85" customFormat="1" ht="12.75"/>
    <row r="98" s="85" customFormat="1" ht="12.75"/>
    <row r="99" s="85" customFormat="1" ht="12.75"/>
    <row r="100" s="85" customFormat="1" ht="12.75"/>
    <row r="101" s="85" customFormat="1" ht="12.75"/>
    <row r="102" s="85" customFormat="1" ht="12.75"/>
    <row r="103" s="85" customFormat="1" ht="12.75"/>
    <row r="104" s="85" customFormat="1" ht="12.75"/>
    <row r="105" s="85" customFormat="1" ht="12.75"/>
    <row r="106" s="85" customFormat="1" ht="12.75"/>
    <row r="107" s="85" customFormat="1" ht="12.75"/>
    <row r="108" s="85" customFormat="1" ht="12.75"/>
    <row r="109" s="85" customFormat="1" ht="12.75"/>
    <row r="110" s="85" customFormat="1" ht="12.75"/>
    <row r="111" s="85" customFormat="1" ht="12.75"/>
    <row r="112" s="85" customFormat="1" ht="12.75"/>
    <row r="113" s="85" customFormat="1" ht="12.75"/>
    <row r="114" s="85" customFormat="1" ht="12.75"/>
    <row r="115" s="85" customFormat="1" ht="12.75"/>
    <row r="116" s="85" customFormat="1" ht="12.75"/>
    <row r="117" s="85" customFormat="1" ht="12.75"/>
    <row r="118" s="85" customFormat="1" ht="12.75"/>
    <row r="119" s="85" customFormat="1" ht="12.75"/>
    <row r="120" s="85" customFormat="1" ht="12.75"/>
    <row r="121" s="85" customFormat="1" ht="12.75"/>
    <row r="122" s="85" customFormat="1" ht="12.75"/>
    <row r="123" s="85" customFormat="1" ht="12.75"/>
    <row r="124" s="85" customFormat="1" ht="12.75"/>
    <row r="125" s="85" customFormat="1" ht="12.75"/>
    <row r="126" s="85" customFormat="1" ht="12.75"/>
    <row r="127" s="85" customFormat="1" ht="12.75"/>
    <row r="128" s="85" customFormat="1" ht="12.75"/>
    <row r="129" s="85" customFormat="1" ht="12.75"/>
    <row r="130" s="85" customFormat="1" ht="12.75"/>
    <row r="131" s="85" customFormat="1" ht="12.75"/>
    <row r="132" s="85" customFormat="1" ht="12.75"/>
    <row r="133" s="85" customFormat="1" ht="12.75"/>
    <row r="134" s="85" customFormat="1" ht="12.75"/>
    <row r="135" s="85" customFormat="1" ht="12.75"/>
    <row r="136" s="85" customFormat="1" ht="12.75"/>
    <row r="137" s="85" customFormat="1" ht="12.75"/>
    <row r="138" s="85" customFormat="1" ht="12.75"/>
    <row r="139" s="85" customFormat="1" ht="12.75"/>
    <row r="140" s="85" customFormat="1" ht="12.75"/>
    <row r="141" s="85" customFormat="1" ht="12.75"/>
    <row r="142" s="85" customFormat="1" ht="12.75"/>
    <row r="143" s="85" customFormat="1" ht="12.75"/>
    <row r="144" s="85" customFormat="1" ht="12.75"/>
    <row r="145" s="85" customFormat="1" ht="12.75"/>
    <row r="146" s="85" customFormat="1" ht="12.75"/>
    <row r="147" s="85" customFormat="1" ht="12.75"/>
    <row r="148" s="85" customFormat="1" ht="12.75"/>
    <row r="149" s="85" customFormat="1" ht="12.75"/>
    <row r="150" s="85" customFormat="1" ht="12.75"/>
    <row r="151" s="85" customFormat="1" ht="12.75"/>
    <row r="152" s="85" customFormat="1" ht="12.75"/>
    <row r="153" s="85" customFormat="1" ht="12.75"/>
    <row r="154" s="85" customFormat="1" ht="12.75"/>
    <row r="155" s="85" customFormat="1" ht="12.75"/>
    <row r="156" s="85" customFormat="1" ht="12.75"/>
    <row r="157" s="85" customFormat="1" ht="12.75"/>
    <row r="158" s="85" customFormat="1" ht="12.75"/>
    <row r="159" s="85" customFormat="1" ht="12.75"/>
    <row r="160" s="85" customFormat="1" ht="12.75"/>
    <row r="161" s="85" customFormat="1" ht="12.75"/>
    <row r="162" s="85" customFormat="1" ht="12.75"/>
    <row r="163" s="85" customFormat="1" ht="12.75"/>
    <row r="164" s="85" customFormat="1" ht="12.75"/>
    <row r="165" s="85" customFormat="1" ht="12.75"/>
    <row r="166" s="85" customFormat="1" ht="12.75"/>
    <row r="167" s="85" customFormat="1" ht="12.75"/>
    <row r="168" s="85" customFormat="1" ht="12.75"/>
    <row r="169" s="85" customFormat="1" ht="12.75"/>
    <row r="170" s="85" customFormat="1" ht="12.75"/>
    <row r="171" s="85" customFormat="1" ht="12.75"/>
    <row r="172" s="85" customFormat="1" ht="12.75"/>
    <row r="173" s="85" customFormat="1" ht="12.75"/>
    <row r="174" s="85" customFormat="1" ht="12.75"/>
    <row r="175" s="85" customFormat="1" ht="12.75"/>
    <row r="176" s="85" customFormat="1" ht="12.75"/>
    <row r="177" s="85" customFormat="1" ht="12.75"/>
    <row r="178" s="85" customFormat="1" ht="12.75"/>
    <row r="179" s="85" customFormat="1" ht="12.75"/>
    <row r="180" s="85" customFormat="1" ht="12.75"/>
    <row r="181" s="85" customFormat="1" ht="12.75"/>
    <row r="182" s="85" customFormat="1" ht="12.75"/>
    <row r="183" s="85" customFormat="1" ht="12.75"/>
    <row r="184" s="85" customFormat="1" ht="12.75"/>
    <row r="185" s="85" customFormat="1" ht="12.75"/>
    <row r="186" s="85" customFormat="1" ht="12.75"/>
    <row r="187" s="85" customFormat="1" ht="12.75"/>
    <row r="188" s="85" customFormat="1" ht="12.75"/>
    <row r="189" s="85" customFormat="1" ht="12.75"/>
    <row r="190" s="85" customFormat="1" ht="12.75"/>
    <row r="191" s="85" customFormat="1" ht="12.75"/>
    <row r="192" s="85" customFormat="1" ht="12.75"/>
    <row r="193" s="85" customFormat="1" ht="12.75"/>
    <row r="194" s="85" customFormat="1" ht="12.75"/>
    <row r="195" s="85" customFormat="1" ht="12.75"/>
    <row r="196" s="85" customFormat="1" ht="12.75"/>
    <row r="197" s="85" customFormat="1" ht="12.75"/>
    <row r="198" s="85" customFormat="1" ht="12.75"/>
    <row r="199" s="85" customFormat="1" ht="12.75"/>
    <row r="200" s="85" customFormat="1" ht="12.75"/>
    <row r="201" s="85" customFormat="1" ht="12.75"/>
    <row r="202" s="85" customFormat="1" ht="12.75"/>
    <row r="203" s="85" customFormat="1" ht="12.75"/>
    <row r="204" s="85" customFormat="1" ht="12.75"/>
    <row r="205" s="85" customFormat="1" ht="12.75"/>
    <row r="206" s="85" customFormat="1" ht="12.75"/>
    <row r="207" s="85" customFormat="1" ht="12.75"/>
    <row r="208" s="85" customFormat="1" ht="12.75"/>
    <row r="209" s="85" customFormat="1" ht="12.75"/>
    <row r="210" s="85" customFormat="1" ht="12.75"/>
    <row r="211" s="85" customFormat="1" ht="12.75"/>
    <row r="212" s="85" customFormat="1" ht="12.75"/>
    <row r="213" s="85" customFormat="1" ht="12.75"/>
    <row r="214" s="85" customFormat="1" ht="12.75"/>
    <row r="215" s="85" customFormat="1" ht="12.75"/>
    <row r="216" s="85" customFormat="1" ht="12.75"/>
    <row r="217" s="85" customFormat="1" ht="12.75"/>
    <row r="218" s="85" customFormat="1" ht="12.75"/>
    <row r="219" s="85" customFormat="1" ht="12.75"/>
    <row r="220" s="85" customFormat="1" ht="12.75"/>
    <row r="221" s="85" customFormat="1" ht="12.75"/>
    <row r="222" s="85" customFormat="1" ht="12.75"/>
    <row r="223" s="85" customFormat="1" ht="12.75"/>
    <row r="224" s="85" customFormat="1" ht="12.75"/>
    <row r="225" s="85" customFormat="1" ht="12.75"/>
    <row r="226" s="85" customFormat="1" ht="12.75"/>
    <row r="227" s="85" customFormat="1" ht="12.75"/>
    <row r="228" s="85" customFormat="1" ht="12.75"/>
    <row r="229" s="85" customFormat="1" ht="12.75"/>
    <row r="230" s="85" customFormat="1" ht="12.75"/>
    <row r="231" s="85" customFormat="1" ht="12.75"/>
    <row r="232" s="85" customFormat="1" ht="12.75"/>
    <row r="233" s="85" customFormat="1" ht="12.75"/>
    <row r="234" s="85" customFormat="1" ht="12.75"/>
    <row r="235" s="85" customFormat="1" ht="12.75"/>
    <row r="236" s="85" customFormat="1" ht="12.75"/>
    <row r="237" s="85" customFormat="1" ht="12.75"/>
    <row r="238" s="85" customFormat="1" ht="12.75"/>
    <row r="239" s="85" customFormat="1" ht="12.75"/>
    <row r="240" s="85" customFormat="1" ht="12.75"/>
    <row r="241" s="85" customFormat="1" ht="12.75"/>
    <row r="242" s="85" customFormat="1" ht="12.75"/>
    <row r="243" s="85" customFormat="1" ht="12.75"/>
    <row r="244" s="85" customFormat="1" ht="12.75"/>
    <row r="245" s="85" customFormat="1" ht="12.75"/>
    <row r="246" s="85" customFormat="1" ht="12.75"/>
    <row r="247" s="85" customFormat="1" ht="12.75"/>
    <row r="248" s="85" customFormat="1" ht="12.75"/>
    <row r="249" s="85" customFormat="1" ht="12.75"/>
    <row r="250" s="85" customFormat="1" ht="12.75"/>
    <row r="251" s="85" customFormat="1" ht="12.75"/>
    <row r="252" s="85" customFormat="1" ht="12.75"/>
    <row r="253" s="85" customFormat="1" ht="12.75"/>
    <row r="254" s="85" customFormat="1" ht="12.75"/>
    <row r="255" s="85" customFormat="1" ht="12.75"/>
    <row r="256" s="85" customFormat="1" ht="12.75"/>
    <row r="257" s="85" customFormat="1" ht="12.75"/>
    <row r="258" s="85" customFormat="1" ht="12.75"/>
    <row r="259" s="85" customFormat="1" ht="12.75"/>
    <row r="260" s="85" customFormat="1" ht="12.75"/>
    <row r="261" s="85" customFormat="1" ht="12.75"/>
    <row r="262" s="85" customFormat="1" ht="12.75"/>
    <row r="263" s="85" customFormat="1" ht="12.75"/>
    <row r="264" s="85" customFormat="1" ht="12.75"/>
    <row r="265" s="85" customFormat="1" ht="12.75"/>
    <row r="266" s="85" customFormat="1" ht="12.75"/>
    <row r="267" s="85" customFormat="1" ht="12.75"/>
    <row r="268" s="85" customFormat="1" ht="12.75"/>
    <row r="269" s="85" customFormat="1" ht="12.75"/>
    <row r="270" s="85" customFormat="1" ht="12.75"/>
    <row r="271" s="85" customFormat="1" ht="12.75"/>
    <row r="272" s="85" customFormat="1" ht="12.75"/>
    <row r="273" s="85" customFormat="1" ht="12.75"/>
    <row r="274" s="85" customFormat="1" ht="12.75"/>
    <row r="275" s="85" customFormat="1" ht="12.75"/>
    <row r="276" s="85" customFormat="1" ht="12.75"/>
    <row r="277" s="85" customFormat="1" ht="12.75"/>
    <row r="278" s="85" customFormat="1" ht="12.75"/>
    <row r="279" s="85" customFormat="1" ht="12.75"/>
    <row r="280" s="85" customFormat="1" ht="12.75"/>
    <row r="281" s="85" customFormat="1" ht="12.75"/>
    <row r="282" s="85" customFormat="1" ht="12.75"/>
    <row r="283" s="85" customFormat="1" ht="12.75"/>
    <row r="284" s="85" customFormat="1" ht="12.75"/>
    <row r="285" s="85" customFormat="1" ht="12.75"/>
    <row r="286" s="85" customFormat="1" ht="12.75"/>
    <row r="287" s="85" customFormat="1" ht="12.75"/>
    <row r="288" s="85" customFormat="1" ht="12.75"/>
    <row r="289" s="85" customFormat="1" ht="12.75"/>
    <row r="290" s="85" customFormat="1" ht="12.75"/>
    <row r="291" s="85" customFormat="1" ht="12.75"/>
    <row r="292" s="85" customFormat="1" ht="12.75"/>
    <row r="293" s="85" customFormat="1" ht="12.75"/>
    <row r="294" s="85" customFormat="1" ht="12.75"/>
    <row r="295" s="85" customFormat="1" ht="12.75"/>
    <row r="296" s="85" customFormat="1" ht="12.75"/>
    <row r="297" s="85" customFormat="1" ht="12.75"/>
    <row r="298" s="85" customFormat="1" ht="12.75"/>
    <row r="299" s="85" customFormat="1" ht="12.75"/>
    <row r="300" s="85" customFormat="1" ht="12.75"/>
    <row r="301" s="85" customFormat="1" ht="12.75"/>
    <row r="302" s="85" customFormat="1" ht="12.75"/>
    <row r="303" s="85" customFormat="1" ht="12.75"/>
    <row r="304" s="85" customFormat="1" ht="12.75"/>
    <row r="305" s="85" customFormat="1" ht="12.75"/>
    <row r="306" s="85" customFormat="1" ht="12.75"/>
    <row r="307" s="85" customFormat="1" ht="12.75"/>
    <row r="308" s="85" customFormat="1" ht="12.75"/>
    <row r="309" s="85" customFormat="1" ht="12.75"/>
    <row r="310" s="85" customFormat="1" ht="12.75"/>
    <row r="311" s="85" customFormat="1" ht="12.75"/>
    <row r="312" s="85" customFormat="1" ht="12.75"/>
    <row r="313" s="85" customFormat="1" ht="12.75"/>
    <row r="314" s="85" customFormat="1" ht="12.75"/>
    <row r="315" s="85" customFormat="1" ht="12.75"/>
    <row r="316" s="85" customFormat="1" ht="12.75"/>
    <row r="317" s="85" customFormat="1" ht="12.75"/>
    <row r="318" s="85" customFormat="1" ht="12.75"/>
    <row r="319" s="85" customFormat="1" ht="12.75"/>
    <row r="320" s="85" customFormat="1" ht="12.75"/>
    <row r="321" s="85" customFormat="1" ht="12.75"/>
    <row r="322" s="85" customFormat="1" ht="12.75"/>
    <row r="323" s="85" customFormat="1" ht="12.75"/>
    <row r="324" s="85" customFormat="1" ht="12.75"/>
    <row r="325" s="85" customFormat="1" ht="12.75"/>
    <row r="326" s="85" customFormat="1" ht="12.75"/>
    <row r="327" s="85" customFormat="1" ht="12.75"/>
    <row r="328" s="85" customFormat="1" ht="12.75"/>
    <row r="329" s="85" customFormat="1" ht="12.75"/>
    <row r="330" s="85" customFormat="1" ht="12.75"/>
    <row r="331" s="85" customFormat="1" ht="12.75"/>
    <row r="332" s="85" customFormat="1" ht="12.75"/>
    <row r="333" s="85" customFormat="1" ht="12.75"/>
    <row r="334" s="85" customFormat="1" ht="12.75"/>
    <row r="335" s="85" customFormat="1" ht="12.75"/>
    <row r="336" s="85" customFormat="1" ht="12.75"/>
    <row r="337" s="85" customFormat="1" ht="12.75"/>
    <row r="338" s="85" customFormat="1" ht="12.75"/>
    <row r="339" s="85" customFormat="1" ht="12.75"/>
    <row r="340" s="85" customFormat="1" ht="12.75"/>
    <row r="341" s="85" customFormat="1" ht="12.75"/>
    <row r="342" s="85" customFormat="1" ht="12.75"/>
    <row r="343" s="85" customFormat="1" ht="12.75"/>
    <row r="344" s="85" customFormat="1" ht="12.75"/>
    <row r="345" s="85" customFormat="1" ht="12.75"/>
    <row r="346" s="85" customFormat="1" ht="12.75"/>
    <row r="347" s="85" customFormat="1" ht="12.75"/>
    <row r="348" s="85" customFormat="1" ht="12.75"/>
    <row r="349" s="85" customFormat="1" ht="12.75"/>
    <row r="350" s="85" customFormat="1" ht="12.75"/>
    <row r="351" s="85" customFormat="1" ht="12.75"/>
    <row r="352" s="85" customFormat="1" ht="12.75"/>
    <row r="353" s="85" customFormat="1" ht="12.75"/>
    <row r="354" s="85" customFormat="1" ht="12.75"/>
    <row r="355" s="85" customFormat="1" ht="12.75"/>
    <row r="356" s="85" customFormat="1" ht="12.75"/>
    <row r="357" s="85" customFormat="1" ht="12.75"/>
    <row r="358" s="85" customFormat="1" ht="12.75"/>
    <row r="359" s="85" customFormat="1" ht="12.75"/>
    <row r="360" s="85" customFormat="1" ht="12.75"/>
    <row r="361" s="85" customFormat="1" ht="12.75"/>
    <row r="362" s="85" customFormat="1" ht="12.75"/>
    <row r="363" s="85" customFormat="1" ht="12.75"/>
    <row r="364" s="85" customFormat="1" ht="12.75"/>
    <row r="365" s="85" customFormat="1" ht="12.75"/>
    <row r="366" s="85" customFormat="1" ht="12.75"/>
    <row r="367" s="85" customFormat="1" ht="12.75"/>
    <row r="368" s="85" customFormat="1" ht="12.75"/>
    <row r="369" s="85" customFormat="1" ht="12.75"/>
    <row r="370" s="85" customFormat="1" ht="12.75"/>
    <row r="371" s="85" customFormat="1" ht="12.75"/>
    <row r="372" s="85" customFormat="1" ht="12.75"/>
    <row r="373" s="85" customFormat="1" ht="12.75"/>
    <row r="374" s="85" customFormat="1" ht="12.75"/>
    <row r="375" s="85" customFormat="1" ht="12.75"/>
    <row r="376" s="85" customFormat="1" ht="12.75"/>
    <row r="377" s="85" customFormat="1" ht="12.75"/>
    <row r="378" s="85" customFormat="1" ht="12.75"/>
    <row r="379" s="85" customFormat="1" ht="12.75"/>
    <row r="380" s="85" customFormat="1" ht="12.75"/>
    <row r="381" s="85" customFormat="1" ht="12.75"/>
    <row r="382" s="85" customFormat="1" ht="12.75"/>
    <row r="383" s="85" customFormat="1" ht="12.75"/>
    <row r="384" s="85" customFormat="1" ht="12.75"/>
    <row r="385" s="85" customFormat="1" ht="12.75"/>
    <row r="386" s="85" customFormat="1" ht="12.75"/>
    <row r="387" s="85" customFormat="1" ht="12.75"/>
    <row r="388" s="85" customFormat="1" ht="12.75"/>
    <row r="389" s="85" customFormat="1" ht="12.75"/>
    <row r="390" s="85" customFormat="1" ht="12.75"/>
    <row r="391" s="85" customFormat="1" ht="12.75"/>
    <row r="392" s="85" customFormat="1" ht="12.75"/>
    <row r="393" s="85" customFormat="1" ht="12.75"/>
    <row r="394" s="85" customFormat="1" ht="12.75"/>
    <row r="395" s="85" customFormat="1" ht="12.75"/>
    <row r="396" s="85" customFormat="1" ht="12.75"/>
    <row r="397" s="85" customFormat="1" ht="12.75"/>
    <row r="398" s="85" customFormat="1" ht="12.75"/>
    <row r="399" s="85" customFormat="1" ht="12.75"/>
    <row r="400" s="85" customFormat="1" ht="12.75"/>
    <row r="401" s="85" customFormat="1" ht="12.75"/>
    <row r="402" s="85" customFormat="1" ht="12.75"/>
    <row r="403" s="85" customFormat="1" ht="12.75"/>
    <row r="404" s="85" customFormat="1" ht="12.75"/>
    <row r="405" s="85" customFormat="1" ht="12.75"/>
    <row r="406" s="85" customFormat="1" ht="12.75"/>
    <row r="407" s="85" customFormat="1" ht="12.75"/>
    <row r="408" s="85" customFormat="1" ht="12.75"/>
    <row r="409" s="85" customFormat="1" ht="12.75"/>
    <row r="410" s="85" customFormat="1" ht="12.75"/>
    <row r="411" s="85" customFormat="1" ht="12.75"/>
    <row r="412" s="85" customFormat="1" ht="12.75"/>
    <row r="413" s="85" customFormat="1" ht="12.75"/>
    <row r="414" s="85" customFormat="1" ht="12.75"/>
    <row r="415" s="85" customFormat="1" ht="12.75"/>
    <row r="416" s="85" customFormat="1" ht="12.75"/>
    <row r="417" s="85" customFormat="1" ht="12.75"/>
    <row r="418" s="85" customFormat="1" ht="12.75"/>
    <row r="419" s="85" customFormat="1" ht="12.75"/>
    <row r="420" s="85" customFormat="1" ht="12.75"/>
    <row r="421" s="85" customFormat="1" ht="12.75"/>
    <row r="422" s="85" customFormat="1" ht="12.75"/>
    <row r="423" s="85" customFormat="1" ht="12.75"/>
    <row r="424" s="85" customFormat="1" ht="12.75"/>
    <row r="425" s="85" customFormat="1" ht="12.75"/>
    <row r="426" s="85" customFormat="1" ht="12.75"/>
    <row r="427" s="85" customFormat="1" ht="12.75"/>
    <row r="428" s="85" customFormat="1" ht="12.75"/>
    <row r="429" s="85" customFormat="1" ht="12.75"/>
    <row r="430" s="85" customFormat="1" ht="12.75"/>
    <row r="431" s="85" customFormat="1" ht="12.75"/>
    <row r="432" s="85" customFormat="1" ht="12.75"/>
    <row r="433" s="85" customFormat="1" ht="12.75"/>
    <row r="434" s="85" customFormat="1" ht="12.75"/>
    <row r="435" s="85" customFormat="1" ht="12.75"/>
    <row r="436" s="85" customFormat="1" ht="12.75"/>
    <row r="437" s="85" customFormat="1" ht="12.75"/>
    <row r="438" s="85" customFormat="1" ht="12.75"/>
    <row r="439" s="85" customFormat="1" ht="12.75"/>
    <row r="440" s="85" customFormat="1" ht="12.75"/>
    <row r="441" s="85" customFormat="1" ht="12.75"/>
    <row r="442" s="85" customFormat="1" ht="12.75"/>
    <row r="443" s="85" customFormat="1" ht="12.75"/>
    <row r="444" s="85" customFormat="1" ht="12.75"/>
    <row r="445" s="85" customFormat="1" ht="12.75"/>
    <row r="446" s="85" customFormat="1" ht="12.75"/>
    <row r="447" s="85" customFormat="1" ht="12.75"/>
    <row r="448" s="85" customFormat="1" ht="12.75"/>
    <row r="449" s="85" customFormat="1" ht="12.75"/>
    <row r="450" s="85" customFormat="1" ht="12.75"/>
    <row r="451" s="85" customFormat="1" ht="12.75"/>
    <row r="452" s="85" customFormat="1" ht="12.75"/>
    <row r="453" s="85" customFormat="1" ht="12.75"/>
    <row r="454" s="85" customFormat="1" ht="12.75"/>
    <row r="455" s="85" customFormat="1" ht="12.75"/>
    <row r="456" s="85" customFormat="1" ht="12.75"/>
    <row r="457" s="85" customFormat="1" ht="12.75"/>
    <row r="458" s="85" customFormat="1" ht="12.75"/>
    <row r="459" s="85" customFormat="1" ht="12.75"/>
    <row r="460" s="85" customFormat="1" ht="12.75"/>
    <row r="461" s="85" customFormat="1" ht="12.75"/>
    <row r="462" s="85" customFormat="1" ht="12.75"/>
    <row r="463" s="85" customFormat="1" ht="12.75"/>
    <row r="464" s="85" customFormat="1" ht="12.75"/>
    <row r="465" s="85" customFormat="1" ht="12.75"/>
    <row r="466" s="85" customFormat="1" ht="12.75"/>
    <row r="467" s="85" customFormat="1" ht="12.75"/>
    <row r="468" s="85" customFormat="1" ht="12.75"/>
    <row r="469" s="85" customFormat="1" ht="12.75"/>
    <row r="470" s="85" customFormat="1" ht="12.75"/>
    <row r="471" s="85" customFormat="1" ht="12.75"/>
    <row r="472" s="85" customFormat="1" ht="12.75"/>
    <row r="473" s="85" customFormat="1" ht="12.75"/>
    <row r="474" s="85" customFormat="1" ht="12.75"/>
    <row r="475" s="85" customFormat="1" ht="12.75"/>
    <row r="476" s="85" customFormat="1" ht="12.75"/>
    <row r="477" s="85" customFormat="1" ht="12.75"/>
    <row r="478" s="85" customFormat="1" ht="12.75"/>
    <row r="479" s="85" customFormat="1" ht="12.75"/>
    <row r="480" s="85" customFormat="1" ht="12.75"/>
    <row r="481" s="85" customFormat="1" ht="12.75"/>
    <row r="482" s="85" customFormat="1" ht="12.75"/>
    <row r="483" s="85" customFormat="1" ht="12.75"/>
    <row r="484" s="85" customFormat="1" ht="12.75"/>
    <row r="485" s="85" customFormat="1" ht="12.75"/>
    <row r="486" s="85" customFormat="1" ht="12.75"/>
    <row r="487" s="85" customFormat="1" ht="12.75"/>
    <row r="488" s="85" customFormat="1" ht="12.75"/>
    <row r="489" s="85" customFormat="1" ht="12.75"/>
    <row r="490" s="85" customFormat="1" ht="12.75"/>
    <row r="491" s="85" customFormat="1" ht="12.75"/>
    <row r="492" s="85" customFormat="1" ht="12.75"/>
    <row r="493" s="85" customFormat="1" ht="12.75"/>
    <row r="494" s="85" customFormat="1" ht="12.75"/>
    <row r="495" s="85" customFormat="1" ht="12.75"/>
    <row r="496" s="85" customFormat="1" ht="12.75"/>
    <row r="497" s="85" customFormat="1" ht="12.75"/>
    <row r="498" s="85" customFormat="1" ht="12.75"/>
    <row r="499" s="85" customFormat="1" ht="12.75"/>
    <row r="500" s="85" customFormat="1" ht="12.75"/>
    <row r="501" s="85" customFormat="1" ht="12.75"/>
    <row r="502" s="85" customFormat="1" ht="12.75"/>
    <row r="503" s="85" customFormat="1" ht="12.75"/>
    <row r="504" s="85" customFormat="1" ht="12.75"/>
    <row r="505" s="85" customFormat="1" ht="12.75"/>
    <row r="506" s="85" customFormat="1" ht="12.75"/>
    <row r="507" s="85" customFormat="1" ht="12.75"/>
    <row r="508" s="85" customFormat="1" ht="12.75"/>
    <row r="509" s="85" customFormat="1" ht="12.75"/>
    <row r="510" s="85" customFormat="1" ht="12.75"/>
    <row r="511" s="85" customFormat="1" ht="12.75"/>
    <row r="512" s="85" customFormat="1" ht="12.75"/>
    <row r="513" s="85" customFormat="1" ht="12.75"/>
    <row r="514" s="85" customFormat="1" ht="12.75"/>
    <row r="515" s="85" customFormat="1" ht="12.75"/>
    <row r="516" s="85" customFormat="1" ht="12.75"/>
    <row r="517" s="85" customFormat="1" ht="12.75"/>
    <row r="518" s="85" customFormat="1" ht="12.75"/>
    <row r="519" s="85" customFormat="1" ht="12.75"/>
    <row r="520" s="85" customFormat="1" ht="12.75"/>
    <row r="521" s="85" customFormat="1" ht="12.75"/>
    <row r="522" s="85" customFormat="1" ht="12.75"/>
    <row r="523" s="85" customFormat="1" ht="12.75"/>
    <row r="524" s="85" customFormat="1" ht="12.75"/>
    <row r="525" s="85" customFormat="1" ht="12.75"/>
    <row r="526" s="85" customFormat="1" ht="12.75"/>
    <row r="527" s="85" customFormat="1" ht="12.75"/>
    <row r="528" s="85" customFormat="1" ht="12.75"/>
    <row r="529" s="85" customFormat="1" ht="12.75"/>
    <row r="530" s="85" customFormat="1" ht="12.75"/>
    <row r="531" s="85" customFormat="1" ht="12.75"/>
    <row r="532" s="85" customFormat="1" ht="12.75"/>
    <row r="533" s="85" customFormat="1" ht="12.75"/>
    <row r="534" s="85" customFormat="1" ht="12.75"/>
    <row r="535" s="85" customFormat="1" ht="12.75"/>
    <row r="536" s="85" customFormat="1" ht="12.75"/>
    <row r="537" s="85" customFormat="1" ht="12.75"/>
    <row r="538" s="85" customFormat="1" ht="12.75"/>
    <row r="539" s="85" customFormat="1" ht="12.75"/>
    <row r="540" s="85" customFormat="1" ht="12.75"/>
    <row r="541" s="85" customFormat="1" ht="12.75"/>
    <row r="542" s="85" customFormat="1" ht="12.75"/>
    <row r="543" s="85" customFormat="1" ht="12.75"/>
    <row r="544" s="85" customFormat="1" ht="12.75"/>
    <row r="545" s="85" customFormat="1" ht="12.75"/>
    <row r="546" s="85" customFormat="1" ht="12.75"/>
    <row r="547" s="85" customFormat="1" ht="12.75"/>
    <row r="548" s="85" customFormat="1" ht="12.75"/>
    <row r="549" s="85" customFormat="1" ht="12.75"/>
    <row r="550" s="85" customFormat="1" ht="12.75"/>
    <row r="551" s="85" customFormat="1" ht="12.75"/>
    <row r="552" s="85" customFormat="1" ht="12.75"/>
    <row r="553" s="85" customFormat="1" ht="12.75"/>
    <row r="554" s="85" customFormat="1" ht="12.75"/>
    <row r="555" s="85" customFormat="1" ht="12.75"/>
    <row r="556" s="85" customFormat="1" ht="12.75"/>
    <row r="557" s="85" customFormat="1" ht="12.75"/>
    <row r="558" s="85" customFormat="1" ht="12.75"/>
    <row r="559" s="85" customFormat="1" ht="12.75"/>
    <row r="560" s="85" customFormat="1" ht="12.75"/>
    <row r="561" s="85" customFormat="1" ht="12.75"/>
    <row r="562" s="85" customFormat="1" ht="12.75"/>
    <row r="563" s="85" customFormat="1" ht="12.75"/>
    <row r="564" s="85" customFormat="1" ht="12.75"/>
    <row r="565" s="85" customFormat="1" ht="12.75"/>
    <row r="566" s="85" customFormat="1" ht="12.75"/>
    <row r="567" s="85" customFormat="1" ht="12.75"/>
    <row r="568" s="85" customFormat="1" ht="12.75"/>
    <row r="569" s="85" customFormat="1" ht="12.75"/>
    <row r="570" s="85" customFormat="1" ht="12.75"/>
    <row r="571" s="85" customFormat="1" ht="12.75"/>
    <row r="572" s="85" customFormat="1" ht="12.75"/>
    <row r="573" s="85" customFormat="1" ht="12.75"/>
    <row r="574" s="85" customFormat="1" ht="12.75"/>
    <row r="575" s="85" customFormat="1" ht="12.75"/>
    <row r="576" s="85" customFormat="1" ht="12.75"/>
    <row r="577" s="85" customFormat="1" ht="12.75"/>
    <row r="578" s="85" customFormat="1" ht="12.75"/>
    <row r="579" s="85" customFormat="1" ht="12.75"/>
    <row r="580" s="85" customFormat="1" ht="12.75"/>
    <row r="581" s="85" customFormat="1" ht="12.75"/>
    <row r="582" s="85" customFormat="1" ht="12.75"/>
    <row r="583" s="85" customFormat="1" ht="12.75"/>
    <row r="584" s="85" customFormat="1" ht="12.75"/>
    <row r="585" s="85" customFormat="1" ht="12.75"/>
    <row r="586" s="85" customFormat="1" ht="12.75"/>
    <row r="587" s="85" customFormat="1" ht="12.75"/>
    <row r="588" s="85" customFormat="1" ht="12.75"/>
    <row r="589" s="85" customFormat="1" ht="12.75"/>
    <row r="590" s="85" customFormat="1" ht="12.75"/>
    <row r="591" s="85" customFormat="1" ht="12.75"/>
    <row r="592" s="85" customFormat="1" ht="12.75"/>
    <row r="593" s="85" customFormat="1" ht="12.75"/>
    <row r="594" s="85" customFormat="1" ht="12.75"/>
    <row r="595" s="85" customFormat="1" ht="12.75"/>
    <row r="596" s="85" customFormat="1" ht="12.75"/>
    <row r="597" s="85" customFormat="1" ht="12.75"/>
    <row r="598" s="85" customFormat="1" ht="12.75"/>
    <row r="599" s="85" customFormat="1" ht="12.75"/>
    <row r="600" s="85" customFormat="1" ht="12.75"/>
    <row r="601" s="85" customFormat="1" ht="12.75"/>
    <row r="602" s="85" customFormat="1" ht="12.75"/>
    <row r="603" s="85" customFormat="1" ht="12.75"/>
    <row r="604" s="85" customFormat="1" ht="12.75"/>
    <row r="605" s="85" customFormat="1" ht="12.75"/>
    <row r="606" s="85" customFormat="1" ht="12.75"/>
    <row r="607" s="85" customFormat="1" ht="12.75"/>
    <row r="608" s="85" customFormat="1" ht="12.75"/>
    <row r="609" s="85" customFormat="1" ht="12.75"/>
    <row r="610" s="85" customFormat="1" ht="12.75"/>
    <row r="611" s="85" customFormat="1" ht="12.75"/>
    <row r="612" s="85" customFormat="1" ht="12.75"/>
    <row r="613" s="85" customFormat="1" ht="12.75"/>
    <row r="614" s="85" customFormat="1" ht="12.75"/>
    <row r="615" s="85" customFormat="1" ht="12.75"/>
    <row r="616" s="85" customFormat="1" ht="12.75"/>
    <row r="617" s="85" customFormat="1" ht="12.75"/>
    <row r="618" s="85" customFormat="1" ht="12.75"/>
    <row r="619" s="85" customFormat="1" ht="12.75"/>
    <row r="620" s="85" customFormat="1" ht="12.75"/>
    <row r="621" s="85" customFormat="1" ht="12.75"/>
    <row r="622" s="85" customFormat="1" ht="12.75"/>
    <row r="623" s="85" customFormat="1" ht="12.75"/>
    <row r="624" s="85" customFormat="1" ht="12.75"/>
    <row r="625" s="85" customFormat="1" ht="12.75"/>
    <row r="626" s="85" customFormat="1" ht="12.75"/>
    <row r="627" s="85" customFormat="1" ht="12.75"/>
    <row r="628" s="85" customFormat="1" ht="12.75"/>
    <row r="629" s="85" customFormat="1" ht="12.75"/>
    <row r="630" s="85" customFormat="1" ht="12.75"/>
    <row r="631" s="85" customFormat="1" ht="12.75"/>
    <row r="632" s="85" customFormat="1" ht="12.75"/>
    <row r="633" s="85" customFormat="1" ht="12.75"/>
    <row r="634" s="85" customFormat="1" ht="12.75"/>
    <row r="635" s="85" customFormat="1" ht="12.75"/>
    <row r="636" s="85" customFormat="1" ht="12.75"/>
    <row r="637" s="85" customFormat="1" ht="12.75"/>
    <row r="638" s="85" customFormat="1" ht="12.75"/>
    <row r="639" s="85" customFormat="1" ht="12.75"/>
    <row r="640" s="85" customFormat="1" ht="12.75"/>
    <row r="641" s="85" customFormat="1" ht="12.75"/>
    <row r="642" s="85" customFormat="1" ht="12.75"/>
    <row r="643" s="85" customFormat="1" ht="12.75"/>
    <row r="644" s="85" customFormat="1" ht="12.75"/>
    <row r="645" s="85" customFormat="1" ht="12.75"/>
    <row r="646" s="85" customFormat="1" ht="12.75"/>
    <row r="647" s="85" customFormat="1" ht="12.75"/>
    <row r="648" s="85" customFormat="1" ht="12.75"/>
    <row r="649" s="85" customFormat="1" ht="12.75"/>
    <row r="650" s="85" customFormat="1" ht="12.75"/>
    <row r="651" s="85" customFormat="1" ht="12.75"/>
    <row r="652" s="85" customFormat="1" ht="12.75"/>
    <row r="653" s="85" customFormat="1" ht="12.75"/>
    <row r="654" s="85" customFormat="1" ht="12.75"/>
    <row r="655" s="85" customFormat="1" ht="12.75"/>
    <row r="656" s="85" customFormat="1" ht="12.75"/>
    <row r="657" s="85" customFormat="1" ht="12.75"/>
    <row r="658" s="85" customFormat="1" ht="12.75"/>
    <row r="659" s="85" customFormat="1" ht="12.75"/>
    <row r="660" s="85" customFormat="1" ht="12.75"/>
    <row r="661" s="85" customFormat="1" ht="12.75"/>
    <row r="662" s="85" customFormat="1" ht="12.75"/>
    <row r="663" s="85" customFormat="1" ht="12.75"/>
    <row r="664" s="85" customFormat="1" ht="12.75"/>
    <row r="665" s="85" customFormat="1" ht="12.75"/>
    <row r="666" s="85" customFormat="1" ht="12.75"/>
    <row r="667" s="85" customFormat="1" ht="12.75"/>
    <row r="668" s="85" customFormat="1" ht="12.75"/>
    <row r="669" s="85" customFormat="1" ht="12.75"/>
    <row r="670" s="85" customFormat="1" ht="12.75"/>
    <row r="671" s="85" customFormat="1" ht="12.75"/>
    <row r="672" s="85" customFormat="1" ht="12.75"/>
    <row r="673" s="85" customFormat="1" ht="12.75"/>
    <row r="674" s="85" customFormat="1" ht="12.75"/>
    <row r="675" s="85" customFormat="1" ht="12.75"/>
    <row r="676" s="85" customFormat="1" ht="12.75"/>
    <row r="677" s="85" customFormat="1" ht="12.75"/>
    <row r="678" s="85" customFormat="1" ht="12.75"/>
    <row r="679" s="85" customFormat="1" ht="12.75"/>
    <row r="680" s="85" customFormat="1" ht="12.75"/>
    <row r="681" s="85" customFormat="1" ht="12.75"/>
    <row r="682" s="85" customFormat="1" ht="12.75"/>
    <row r="683" s="85" customFormat="1" ht="12.75"/>
    <row r="684" s="85" customFormat="1" ht="12.75"/>
    <row r="685" s="85" customFormat="1" ht="12.75"/>
    <row r="686" s="85" customFormat="1" ht="12.75"/>
    <row r="687" s="85" customFormat="1" ht="12.75"/>
    <row r="688" s="85" customFormat="1" ht="12.75"/>
    <row r="689" s="85" customFormat="1" ht="12.75"/>
    <row r="690" s="85" customFormat="1" ht="12.75"/>
    <row r="691" s="85" customFormat="1" ht="12.75"/>
    <row r="692" s="85" customFormat="1" ht="12.75"/>
    <row r="693" s="85" customFormat="1" ht="12.75"/>
    <row r="694" s="85" customFormat="1" ht="12.75"/>
    <row r="695" s="85" customFormat="1" ht="12.75"/>
    <row r="696" s="85" customFormat="1" ht="12.75"/>
    <row r="697" s="85" customFormat="1" ht="12.75"/>
    <row r="698" s="85" customFormat="1" ht="12.75"/>
    <row r="699" s="85" customFormat="1" ht="12.75"/>
    <row r="700" s="85" customFormat="1" ht="12.75"/>
    <row r="701" s="85" customFormat="1" ht="12.75"/>
    <row r="702" s="85" customFormat="1" ht="12.75"/>
    <row r="703" s="85" customFormat="1" ht="12.75"/>
    <row r="704" s="85" customFormat="1" ht="12.75"/>
    <row r="705" s="85" customFormat="1" ht="12.75"/>
    <row r="706" s="85" customFormat="1" ht="12.75"/>
    <row r="707" s="85" customFormat="1" ht="12.75"/>
    <row r="708" s="85" customFormat="1" ht="12.75"/>
    <row r="709" s="85" customFormat="1" ht="12.75"/>
    <row r="710" s="85" customFormat="1" ht="12.75"/>
    <row r="711" s="85" customFormat="1" ht="12.75"/>
    <row r="712" s="85" customFormat="1" ht="12.75"/>
    <row r="713" s="85" customFormat="1" ht="12.75"/>
    <row r="714" s="85" customFormat="1" ht="12.75"/>
    <row r="715" s="85" customFormat="1" ht="12.75"/>
    <row r="716" s="85" customFormat="1" ht="12.75"/>
    <row r="717" s="85" customFormat="1" ht="12.75"/>
    <row r="718" s="85" customFormat="1" ht="12.75"/>
    <row r="719" s="85" customFormat="1" ht="12.75"/>
    <row r="720" s="85" customFormat="1" ht="12.75"/>
    <row r="721" s="85" customFormat="1" ht="12.75"/>
    <row r="722" s="85" customFormat="1" ht="12.75"/>
    <row r="723" s="85" customFormat="1" ht="12.75"/>
    <row r="724" s="85" customFormat="1" ht="12.75"/>
    <row r="725" s="85" customFormat="1" ht="12.75"/>
    <row r="726" s="85" customFormat="1" ht="12.75"/>
    <row r="727" s="85" customFormat="1" ht="12.75"/>
    <row r="728" s="85" customFormat="1" ht="12.75"/>
    <row r="729" s="85" customFormat="1" ht="12.75"/>
    <row r="730" s="85" customFormat="1" ht="12.75"/>
    <row r="731" s="85" customFormat="1" ht="12.75"/>
    <row r="732" s="85" customFormat="1" ht="12.75"/>
    <row r="733" s="85" customFormat="1" ht="12.75"/>
    <row r="734" s="85" customFormat="1" ht="12.75"/>
    <row r="735" s="85" customFormat="1" ht="12.75"/>
    <row r="736" s="85" customFormat="1" ht="12.75"/>
    <row r="737" s="85" customFormat="1" ht="12.75"/>
    <row r="738" s="85" customFormat="1" ht="12.75"/>
    <row r="739" s="85" customFormat="1" ht="12.75"/>
    <row r="740" s="85" customFormat="1" ht="12.75"/>
    <row r="741" s="85" customFormat="1" ht="12.75"/>
    <row r="742" s="85" customFormat="1" ht="12.75"/>
    <row r="743" s="85" customFormat="1" ht="12.75"/>
    <row r="744" s="85" customFormat="1" ht="12.75"/>
    <row r="745" s="85" customFormat="1" ht="12.75"/>
    <row r="746" s="85" customFormat="1" ht="12.75"/>
    <row r="747" s="85" customFormat="1" ht="12.75"/>
    <row r="748" s="85" customFormat="1" ht="12.75"/>
    <row r="749" s="85" customFormat="1" ht="12.75"/>
    <row r="750" s="85" customFormat="1" ht="12.75"/>
    <row r="751" s="85" customFormat="1" ht="12.75"/>
    <row r="752" s="85" customFormat="1" ht="12.75"/>
    <row r="753" s="85" customFormat="1" ht="12.75"/>
    <row r="754" s="85" customFormat="1" ht="12.75"/>
    <row r="755" s="85" customFormat="1" ht="12.75"/>
    <row r="756" s="85" customFormat="1" ht="12.75"/>
    <row r="757" s="85" customFormat="1" ht="12.75"/>
    <row r="758" s="85" customFormat="1" ht="12.75"/>
    <row r="759" s="85" customFormat="1" ht="12.75"/>
    <row r="760" s="85" customFormat="1" ht="12.75"/>
    <row r="761" s="85" customFormat="1" ht="12.75"/>
    <row r="762" s="85" customFormat="1" ht="12.75"/>
    <row r="763" s="85" customFormat="1" ht="12.75"/>
    <row r="764" s="85" customFormat="1" ht="12.75"/>
    <row r="765" s="85" customFormat="1" ht="12.75"/>
    <row r="766" s="85" customFormat="1" ht="12.75"/>
    <row r="767" s="85" customFormat="1" ht="12.75"/>
    <row r="768" s="85" customFormat="1" ht="12.75"/>
    <row r="769" s="85" customFormat="1" ht="12.75"/>
    <row r="770" s="85" customFormat="1" ht="12.75"/>
    <row r="771" s="85" customFormat="1" ht="12.75"/>
    <row r="772" s="85" customFormat="1" ht="12.75"/>
    <row r="773" s="85" customFormat="1" ht="12.75"/>
    <row r="774" s="85" customFormat="1" ht="12.75"/>
    <row r="775" s="85" customFormat="1" ht="12.75"/>
    <row r="776" s="85" customFormat="1" ht="12.75"/>
    <row r="777" s="85" customFormat="1" ht="12.75"/>
    <row r="778" s="85" customFormat="1" ht="12.75"/>
    <row r="779" s="85" customFormat="1" ht="12.75"/>
    <row r="780" s="85" customFormat="1" ht="12.75"/>
    <row r="781" s="85" customFormat="1" ht="12.75"/>
    <row r="782" s="85" customFormat="1" ht="12.75"/>
    <row r="783" s="85" customFormat="1" ht="12.75"/>
    <row r="784" s="85" customFormat="1" ht="12.75"/>
    <row r="785" s="85" customFormat="1" ht="12.75"/>
    <row r="786" s="85" customFormat="1" ht="12.75"/>
    <row r="787" s="85" customFormat="1" ht="12.75"/>
    <row r="788" s="85" customFormat="1" ht="12.75"/>
    <row r="789" s="85" customFormat="1" ht="12.75"/>
    <row r="790" s="85" customFormat="1" ht="12.75"/>
    <row r="791" s="85" customFormat="1" ht="12.75"/>
    <row r="792" s="85" customFormat="1" ht="12.75"/>
    <row r="793" s="85" customFormat="1" ht="12.75"/>
    <row r="794" s="85" customFormat="1" ht="12.75"/>
    <row r="795" s="85" customFormat="1" ht="12.75"/>
    <row r="796" s="85" customFormat="1" ht="12.75"/>
    <row r="797" s="85" customFormat="1" ht="12.75"/>
    <row r="798" s="85" customFormat="1" ht="12.75"/>
    <row r="799" s="85" customFormat="1" ht="12.75"/>
    <row r="800" s="85" customFormat="1" ht="12.75"/>
    <row r="801" s="85" customFormat="1" ht="12.75"/>
    <row r="802" s="85" customFormat="1" ht="12.75"/>
    <row r="803" s="85" customFormat="1" ht="12.75"/>
    <row r="804" s="85" customFormat="1" ht="12.75"/>
    <row r="805" s="85" customFormat="1" ht="12.75"/>
    <row r="806" s="85" customFormat="1" ht="12.75"/>
    <row r="807" s="85" customFormat="1" ht="12.75"/>
    <row r="808" s="85" customFormat="1" ht="12.75"/>
    <row r="809" s="85" customFormat="1" ht="12.75"/>
    <row r="810" s="85" customFormat="1" ht="12.75"/>
    <row r="811" s="85" customFormat="1" ht="12.75"/>
    <row r="812" s="85" customFormat="1" ht="12.75"/>
    <row r="813" s="85" customFormat="1" ht="12.75"/>
    <row r="814" s="85" customFormat="1" ht="12.75"/>
    <row r="815" s="85" customFormat="1" ht="12.75"/>
    <row r="816" s="85" customFormat="1" ht="12.75"/>
    <row r="817" s="85" customFormat="1" ht="12.75"/>
    <row r="818" s="85" customFormat="1" ht="12.75"/>
    <row r="819" s="85" customFormat="1" ht="12.75"/>
    <row r="820" s="85" customFormat="1" ht="12.75"/>
    <row r="821" s="85" customFormat="1" ht="12.75"/>
    <row r="822" s="85" customFormat="1" ht="12.75"/>
    <row r="823" s="85" customFormat="1" ht="12.75"/>
    <row r="824" s="85" customFormat="1" ht="12.75"/>
    <row r="825" s="85" customFormat="1" ht="12.75"/>
    <row r="826" s="85" customFormat="1" ht="12.75"/>
    <row r="827" s="85" customFormat="1" ht="12.75"/>
    <row r="828" s="85" customFormat="1" ht="12.75"/>
    <row r="829" s="85" customFormat="1" ht="12.75"/>
    <row r="830" s="85" customFormat="1" ht="12.75"/>
    <row r="831" s="85" customFormat="1" ht="12.75"/>
    <row r="832" s="85" customFormat="1" ht="12.75"/>
    <row r="833" s="85" customFormat="1" ht="12.75"/>
    <row r="834" s="85" customFormat="1" ht="12.75"/>
    <row r="835" s="85" customFormat="1" ht="12.75"/>
    <row r="836" s="85" customFormat="1" ht="12.75"/>
    <row r="837" s="85" customFormat="1" ht="12.75"/>
    <row r="838" s="85" customFormat="1" ht="12.75"/>
    <row r="839" s="85" customFormat="1" ht="12.75"/>
    <row r="840" s="85" customFormat="1" ht="12.75"/>
    <row r="841" s="85" customFormat="1" ht="12.75"/>
    <row r="842" s="85" customFormat="1" ht="12.75"/>
    <row r="843" s="85" customFormat="1" ht="12.75"/>
    <row r="844" s="85" customFormat="1" ht="12.75"/>
    <row r="845" s="85" customFormat="1" ht="12.75"/>
    <row r="846" s="85" customFormat="1" ht="12.75"/>
    <row r="847" s="85" customFormat="1" ht="12.75"/>
    <row r="848" s="85" customFormat="1" ht="12.75"/>
    <row r="849" s="85" customFormat="1" ht="12.75"/>
    <row r="850" s="85" customFormat="1" ht="12.75"/>
    <row r="851" s="85" customFormat="1" ht="12.75"/>
    <row r="852" s="85" customFormat="1" ht="12.75"/>
    <row r="853" s="85" customFormat="1" ht="12.75"/>
    <row r="854" s="85" customFormat="1" ht="12.75"/>
    <row r="855" s="85" customFormat="1" ht="12.75"/>
    <row r="856" s="85" customFormat="1" ht="12.75"/>
    <row r="857" s="85" customFormat="1" ht="12.75"/>
    <row r="858" s="85" customFormat="1" ht="12.75"/>
    <row r="859" s="85" customFormat="1" ht="12.75"/>
    <row r="860" s="85" customFormat="1" ht="12.75"/>
    <row r="861" s="85" customFormat="1" ht="12.75"/>
    <row r="862" s="85" customFormat="1" ht="12.75"/>
    <row r="863" s="85" customFormat="1" ht="12.75"/>
    <row r="864" s="85" customFormat="1" ht="12.75"/>
    <row r="865" s="85" customFormat="1" ht="12.75"/>
    <row r="866" s="85" customFormat="1" ht="12.75"/>
    <row r="867" s="85" customFormat="1" ht="12.75"/>
    <row r="868" s="85" customFormat="1" ht="12.75"/>
    <row r="869" s="85" customFormat="1" ht="12.75"/>
    <row r="870" s="85" customFormat="1" ht="12.75"/>
    <row r="871" s="85" customFormat="1" ht="12.75"/>
    <row r="872" s="85" customFormat="1" ht="12.75"/>
    <row r="873" s="85" customFormat="1" ht="12.75"/>
    <row r="874" s="85" customFormat="1" ht="12.75"/>
    <row r="875" s="85" customFormat="1" ht="12.75"/>
    <row r="876" s="85" customFormat="1" ht="12.75"/>
    <row r="877" s="85" customFormat="1" ht="12.75"/>
    <row r="878" s="85" customFormat="1" ht="12.75"/>
    <row r="879" s="85" customFormat="1" ht="12.75"/>
    <row r="880" s="85" customFormat="1" ht="12.75"/>
    <row r="881" s="85" customFormat="1" ht="12.75"/>
    <row r="882" s="85" customFormat="1" ht="12.75"/>
    <row r="883" s="85" customFormat="1" ht="12.75"/>
    <row r="884" s="85" customFormat="1" ht="12.75"/>
    <row r="885" s="85" customFormat="1" ht="12.75"/>
    <row r="886" s="85" customFormat="1" ht="12.75"/>
    <row r="887" s="85" customFormat="1" ht="12.75"/>
    <row r="888" s="85" customFormat="1" ht="12.75"/>
    <row r="889" s="85" customFormat="1" ht="12.75"/>
    <row r="890" s="85" customFormat="1" ht="12.75"/>
    <row r="891" s="85" customFormat="1" ht="12.75"/>
    <row r="892" s="85" customFormat="1" ht="12.75"/>
    <row r="893" s="85" customFormat="1" ht="12.75"/>
    <row r="894" s="85" customFormat="1" ht="12.75"/>
    <row r="895" s="85" customFormat="1" ht="12.75"/>
    <row r="896" s="85" customFormat="1" ht="12.75"/>
    <row r="897" s="85" customFormat="1" ht="12.75"/>
    <row r="898" s="85" customFormat="1" ht="12.75"/>
    <row r="899" s="85" customFormat="1" ht="12.75"/>
    <row r="900" s="85" customFormat="1" ht="12.75"/>
    <row r="901" s="85" customFormat="1" ht="12.75"/>
    <row r="902" s="85" customFormat="1" ht="12.75"/>
    <row r="903" s="85" customFormat="1" ht="12.75"/>
    <row r="904" s="85" customFormat="1" ht="12.75"/>
    <row r="905" s="85" customFormat="1" ht="12.75"/>
    <row r="906" s="85" customFormat="1" ht="12.75"/>
    <row r="907" s="85" customFormat="1" ht="12.75"/>
    <row r="908" s="85" customFormat="1" ht="12.75"/>
    <row r="909" s="85" customFormat="1" ht="12.75"/>
    <row r="910" s="85" customFormat="1" ht="12.75"/>
    <row r="911" s="85" customFormat="1" ht="12.75"/>
    <row r="912" s="85" customFormat="1" ht="12.75"/>
    <row r="913" s="85" customFormat="1" ht="12.75"/>
    <row r="914" s="85" customFormat="1" ht="12.75"/>
    <row r="915" s="85" customFormat="1" ht="12.75"/>
    <row r="916" s="85" customFormat="1" ht="12.75"/>
    <row r="917" s="85" customFormat="1" ht="12.75"/>
    <row r="918" s="85" customFormat="1" ht="12.75"/>
    <row r="919" s="85" customFormat="1" ht="12.75"/>
    <row r="920" s="85" customFormat="1" ht="12.75"/>
    <row r="921" s="85" customFormat="1" ht="12.75"/>
    <row r="922" s="85" customFormat="1" ht="12.75"/>
    <row r="923" s="85" customFormat="1" ht="12.75"/>
    <row r="924" s="85" customFormat="1" ht="12.75"/>
    <row r="925" s="85" customFormat="1" ht="12.75"/>
    <row r="926" s="85" customFormat="1" ht="12.75"/>
    <row r="927" s="85" customFormat="1" ht="12.75"/>
    <row r="928" s="85" customFormat="1" ht="12.75"/>
    <row r="929" s="85" customFormat="1" ht="12.75"/>
    <row r="930" s="85" customFormat="1" ht="12.75"/>
    <row r="931" s="85" customFormat="1" ht="12.75"/>
    <row r="932" s="85" customFormat="1" ht="12.75"/>
    <row r="933" s="85" customFormat="1" ht="12.75"/>
    <row r="934" s="85" customFormat="1" ht="12.75"/>
    <row r="935" s="85" customFormat="1" ht="12.75"/>
    <row r="936" s="85" customFormat="1" ht="12.75"/>
    <row r="937" s="85" customFormat="1" ht="12.75"/>
    <row r="938" s="85" customFormat="1" ht="12.75"/>
    <row r="939" s="85" customFormat="1" ht="12.75"/>
    <row r="940" s="85" customFormat="1" ht="12.75"/>
    <row r="941" s="85" customFormat="1" ht="12.75"/>
    <row r="942" s="85" customFormat="1" ht="12.75"/>
    <row r="943" s="85" customFormat="1" ht="12.75"/>
    <row r="944" s="85" customFormat="1" ht="12.75"/>
    <row r="945" s="85" customFormat="1" ht="12.75"/>
    <row r="946" s="85" customFormat="1" ht="12.75"/>
    <row r="947" s="85" customFormat="1" ht="12.75"/>
    <row r="948" s="85" customFormat="1" ht="12.75"/>
    <row r="949" s="85" customFormat="1" ht="12.75"/>
    <row r="950" s="85" customFormat="1" ht="12.75"/>
    <row r="951" s="85" customFormat="1" ht="12.75"/>
    <row r="952" s="85" customFormat="1" ht="12.75"/>
    <row r="953" s="85" customFormat="1" ht="12.75"/>
    <row r="954" s="85" customFormat="1" ht="12.75"/>
    <row r="955" s="85" customFormat="1" ht="12.75"/>
    <row r="956" s="85" customFormat="1" ht="12.75"/>
    <row r="957" s="85" customFormat="1" ht="12.75"/>
    <row r="958" s="85" customFormat="1" ht="12.75"/>
    <row r="959" s="85" customFormat="1" ht="12.75"/>
    <row r="960" s="85" customFormat="1" ht="12.75"/>
    <row r="961" s="85" customFormat="1" ht="12.75"/>
    <row r="962" s="85" customFormat="1" ht="12.75"/>
    <row r="963" s="85" customFormat="1" ht="12.75"/>
    <row r="964" s="85" customFormat="1" ht="12.75"/>
    <row r="965" s="85" customFormat="1" ht="12.75"/>
    <row r="966" s="85" customFormat="1" ht="12.75"/>
    <row r="967" s="85" customFormat="1" ht="12.75"/>
    <row r="968" s="85" customFormat="1" ht="12.75"/>
    <row r="969" s="85" customFormat="1" ht="12.75"/>
    <row r="970" s="85" customFormat="1" ht="12.75"/>
    <row r="971" s="85" customFormat="1" ht="12.75"/>
    <row r="972" s="85" customFormat="1" ht="12.75"/>
    <row r="973" s="85" customFormat="1" ht="12.75"/>
    <row r="974" s="85" customFormat="1" ht="12.75"/>
    <row r="975" s="85" customFormat="1" ht="12.75"/>
    <row r="976" s="85" customFormat="1" ht="12.75"/>
    <row r="977" s="85" customFormat="1" ht="12.75"/>
    <row r="978" s="85" customFormat="1" ht="12.75"/>
    <row r="979" s="85" customFormat="1" ht="12.75"/>
    <row r="980" s="85" customFormat="1" ht="12.75"/>
    <row r="981" s="85" customFormat="1" ht="12.75"/>
    <row r="982" s="85" customFormat="1" ht="12.75"/>
    <row r="983" s="85" customFormat="1" ht="12.75"/>
    <row r="984" s="85" customFormat="1" ht="12.75"/>
    <row r="985" s="85" customFormat="1" ht="12.75"/>
    <row r="986" s="85" customFormat="1" ht="12.75"/>
    <row r="987" s="85" customFormat="1" ht="12.75"/>
    <row r="988" s="85" customFormat="1" ht="12.75"/>
    <row r="989" s="85" customFormat="1" ht="12.75"/>
    <row r="990" s="85" customFormat="1" ht="12.75"/>
    <row r="991" s="85" customFormat="1" ht="12.75"/>
    <row r="992" s="85" customFormat="1" ht="12.75"/>
    <row r="993" s="85" customFormat="1" ht="12.75"/>
    <row r="994" s="85" customFormat="1" ht="12.75"/>
    <row r="995" s="85" customFormat="1" ht="12.75"/>
    <row r="996" s="85" customFormat="1" ht="12.75"/>
    <row r="997" s="85" customFormat="1" ht="12.75"/>
    <row r="998" s="85" customFormat="1" ht="12.75"/>
    <row r="999" s="85" customFormat="1" ht="12.75"/>
    <row r="1000" s="85" customFormat="1" ht="12.75"/>
    <row r="1001" s="85" customFormat="1" ht="12.75"/>
    <row r="1002" s="85" customFormat="1" ht="12.75"/>
    <row r="1003" s="85" customFormat="1" ht="12.75"/>
    <row r="1004" s="85" customFormat="1" ht="12.75"/>
    <row r="1005" s="85" customFormat="1" ht="12.75"/>
    <row r="1006" s="85" customFormat="1" ht="12.75"/>
    <row r="1007" s="85" customFormat="1" ht="12.75"/>
    <row r="1008" s="85" customFormat="1" ht="12.75"/>
    <row r="1009" s="85" customFormat="1" ht="12.75"/>
    <row r="1010" s="85" customFormat="1" ht="12.75"/>
    <row r="1011" s="85" customFormat="1" ht="12.75"/>
    <row r="1012" s="85" customFormat="1" ht="12.75"/>
    <row r="1013" s="85" customFormat="1" ht="12.75"/>
    <row r="1014" s="85" customFormat="1" ht="12.75"/>
    <row r="1015" s="85" customFormat="1" ht="12.75"/>
    <row r="1016" s="85" customFormat="1" ht="12.75"/>
    <row r="1017" s="85" customFormat="1" ht="12.75"/>
    <row r="1018" s="85" customFormat="1" ht="12.75"/>
    <row r="1019" s="85" customFormat="1" ht="12.75"/>
    <row r="1020" s="85" customFormat="1" ht="12.75"/>
    <row r="1021" s="85" customFormat="1" ht="12.75"/>
    <row r="1022" s="85" customFormat="1" ht="12.75"/>
    <row r="1023" s="85" customFormat="1" ht="12.75"/>
    <row r="1024" s="85" customFormat="1" ht="12.75"/>
    <row r="1025" s="85" customFormat="1" ht="12.75"/>
    <row r="1026" s="85" customFormat="1" ht="12.75"/>
    <row r="1027" s="85" customFormat="1" ht="12.75"/>
    <row r="1028" s="85" customFormat="1" ht="12.75"/>
    <row r="1029" s="85" customFormat="1" ht="12.75"/>
    <row r="1030" s="85" customFormat="1" ht="12.75"/>
    <row r="1031" s="85" customFormat="1" ht="12.75"/>
    <row r="1032" s="85" customFormat="1" ht="12.75"/>
    <row r="1033" s="85" customFormat="1" ht="12.75"/>
    <row r="1034" s="85" customFormat="1" ht="12.75"/>
    <row r="1035" s="85" customFormat="1" ht="12.75"/>
    <row r="1036" s="85" customFormat="1" ht="12.75"/>
    <row r="1037" s="85" customFormat="1" ht="12.75"/>
    <row r="1038" s="85" customFormat="1" ht="12.75"/>
    <row r="1039" s="85" customFormat="1" ht="12.75"/>
    <row r="1040" s="85" customFormat="1" ht="12.75"/>
    <row r="1041" s="85" customFormat="1" ht="12.75"/>
    <row r="1042" s="85" customFormat="1" ht="12.75"/>
    <row r="1043" s="85" customFormat="1" ht="12.75"/>
    <row r="1044" s="85" customFormat="1" ht="12.75"/>
    <row r="1045" s="85" customFormat="1" ht="12.75"/>
    <row r="1046" s="85" customFormat="1" ht="12.75"/>
    <row r="1047" s="85" customFormat="1" ht="12.75"/>
    <row r="1048" s="85" customFormat="1" ht="12.75"/>
    <row r="1049" s="85" customFormat="1" ht="12.75"/>
    <row r="1050" s="85" customFormat="1" ht="12.75"/>
    <row r="1051" s="85" customFormat="1" ht="12.75"/>
    <row r="1052" s="85" customFormat="1" ht="12.75"/>
    <row r="1053" s="85" customFormat="1" ht="12.75"/>
    <row r="1054" s="85" customFormat="1" ht="12.75"/>
    <row r="1055" s="85" customFormat="1" ht="12.75"/>
    <row r="1056" s="85" customFormat="1" ht="12.75"/>
    <row r="1057" s="85" customFormat="1" ht="12.75"/>
    <row r="1058" s="85" customFormat="1" ht="12.75"/>
    <row r="1059" s="85" customFormat="1" ht="12.75"/>
    <row r="1060" s="85" customFormat="1" ht="12.75"/>
    <row r="1061" s="85" customFormat="1" ht="12.75"/>
    <row r="1062" s="85" customFormat="1" ht="12.75"/>
    <row r="1063" s="85" customFormat="1" ht="12.75"/>
    <row r="1064" s="85" customFormat="1" ht="12.75"/>
    <row r="1065" s="85" customFormat="1" ht="12.75"/>
    <row r="1066" s="85" customFormat="1" ht="12.75"/>
    <row r="1067" s="85" customFormat="1" ht="12.75"/>
    <row r="1068" s="85" customFormat="1" ht="12.75"/>
    <row r="1069" s="85" customFormat="1" ht="12.75"/>
    <row r="1070" s="85" customFormat="1" ht="12.75"/>
    <row r="1071" s="85" customFormat="1" ht="12.75"/>
    <row r="1072" s="85" customFormat="1" ht="12.75"/>
    <row r="1073" s="85" customFormat="1" ht="12.75"/>
    <row r="1074" s="85" customFormat="1" ht="12.75"/>
    <row r="1075" s="85" customFormat="1" ht="12.75"/>
    <row r="1076" s="85" customFormat="1" ht="12.75"/>
    <row r="1077" s="85" customFormat="1" ht="12.75"/>
    <row r="1078" s="85" customFormat="1" ht="12.75"/>
    <row r="1079" s="85" customFormat="1" ht="12.75"/>
    <row r="1080" s="85" customFormat="1" ht="12.75"/>
    <row r="1081" s="85" customFormat="1" ht="12.75"/>
    <row r="1082" s="85" customFormat="1" ht="12.75"/>
    <row r="1083" s="85" customFormat="1" ht="12.75"/>
    <row r="1084" s="85" customFormat="1" ht="12.75"/>
    <row r="1085" s="85" customFormat="1" ht="12.75"/>
    <row r="1086" s="85" customFormat="1" ht="12.75"/>
    <row r="1087" s="85" customFormat="1" ht="12.75"/>
    <row r="1088" s="85" customFormat="1" ht="12.75"/>
    <row r="1089" s="85" customFormat="1" ht="12.75"/>
    <row r="1090" s="85" customFormat="1" ht="12.75"/>
    <row r="1091" s="85" customFormat="1" ht="12.75"/>
    <row r="1092" s="85" customFormat="1" ht="12.75"/>
    <row r="1093" s="85" customFormat="1" ht="12.75"/>
    <row r="1094" s="85" customFormat="1" ht="12.75"/>
    <row r="1095" s="85" customFormat="1" ht="12.75"/>
    <row r="1096" s="85" customFormat="1" ht="12.75"/>
    <row r="1097" s="85" customFormat="1" ht="12.75"/>
    <row r="1098" s="85" customFormat="1" ht="12.75"/>
    <row r="1099" s="85" customFormat="1" ht="12.75"/>
    <row r="1100" s="85" customFormat="1" ht="12.75"/>
    <row r="1101" s="85" customFormat="1" ht="12.75"/>
    <row r="1102" s="85" customFormat="1" ht="12.75"/>
    <row r="1103" s="85" customFormat="1" ht="12.75"/>
    <row r="1104" s="85" customFormat="1" ht="12.75"/>
    <row r="1105" s="85" customFormat="1" ht="12.75"/>
    <row r="1106" s="85" customFormat="1" ht="12.75"/>
    <row r="1107" s="85" customFormat="1" ht="12.75"/>
    <row r="1108" s="85" customFormat="1" ht="12.75"/>
    <row r="1109" s="85" customFormat="1" ht="12.75"/>
    <row r="1110" s="85" customFormat="1" ht="12.75"/>
    <row r="1111" s="85" customFormat="1" ht="12.75"/>
    <row r="1112" s="85" customFormat="1" ht="12.75"/>
    <row r="1113" s="85" customFormat="1" ht="12.75"/>
    <row r="1114" s="85" customFormat="1" ht="12.75"/>
    <row r="1115" s="85" customFormat="1" ht="12.75"/>
    <row r="1116" s="85" customFormat="1" ht="12.75"/>
    <row r="1117" s="85" customFormat="1" ht="12.75"/>
    <row r="1118" s="85" customFormat="1" ht="12.75"/>
    <row r="1119" s="85" customFormat="1" ht="12.75"/>
    <row r="1120" s="85" customFormat="1" ht="12.75"/>
    <row r="1121" s="85" customFormat="1" ht="12.75"/>
    <row r="1122" s="85" customFormat="1" ht="12.75"/>
    <row r="1123" s="85" customFormat="1" ht="12.75"/>
    <row r="1124" s="85" customFormat="1" ht="12.75"/>
    <row r="1125" s="85" customFormat="1" ht="12.75"/>
    <row r="1126" s="85" customFormat="1" ht="12.75"/>
    <row r="1127" s="85" customFormat="1" ht="12.75"/>
    <row r="1128" s="85" customFormat="1" ht="12.75"/>
    <row r="1129" s="85" customFormat="1" ht="12.75"/>
    <row r="1130" s="85" customFormat="1" ht="12.75"/>
    <row r="1131" s="85" customFormat="1" ht="12.75"/>
    <row r="1132" s="85" customFormat="1" ht="12.75"/>
    <row r="1133" s="85" customFormat="1" ht="12.75"/>
    <row r="1134" s="85" customFormat="1" ht="12.75"/>
    <row r="1135" s="85" customFormat="1" ht="12.75"/>
    <row r="1136" s="85" customFormat="1" ht="12.75"/>
    <row r="1137" s="85" customFormat="1" ht="12.75"/>
    <row r="1138" s="85" customFormat="1" ht="12.75"/>
    <row r="1139" s="85" customFormat="1" ht="12.75"/>
    <row r="1140" s="85" customFormat="1" ht="12.75"/>
    <row r="1141" s="85" customFormat="1" ht="12.75"/>
    <row r="1142" s="85" customFormat="1" ht="12.75"/>
    <row r="1143" s="85" customFormat="1" ht="12.75"/>
    <row r="1144" s="85" customFormat="1" ht="12.75"/>
    <row r="1145" s="85" customFormat="1" ht="12.75"/>
    <row r="1146" s="85" customFormat="1" ht="12.75"/>
    <row r="1147" s="85" customFormat="1" ht="12.75"/>
    <row r="1148" s="85" customFormat="1" ht="12.75"/>
    <row r="1149" s="85" customFormat="1" ht="12.75"/>
    <row r="1150" s="85" customFormat="1" ht="12.75"/>
    <row r="1151" s="85" customFormat="1" ht="12.75"/>
    <row r="1152" s="85" customFormat="1" ht="12.75"/>
    <row r="1153" s="85" customFormat="1" ht="12.75"/>
    <row r="1154" s="85" customFormat="1" ht="12.75"/>
    <row r="1155" s="85" customFormat="1" ht="12.75"/>
    <row r="1156" s="85" customFormat="1" ht="12.75"/>
    <row r="1157" s="85" customFormat="1" ht="12.75"/>
    <row r="1158" s="85" customFormat="1" ht="12.75"/>
    <row r="1159" s="85" customFormat="1" ht="12.75"/>
    <row r="1160" s="85" customFormat="1" ht="12.75"/>
    <row r="1161" s="85" customFormat="1" ht="12.75"/>
    <row r="1162" s="85" customFormat="1" ht="12.75"/>
    <row r="1163" s="85" customFormat="1" ht="12.75"/>
    <row r="1164" s="85" customFormat="1" ht="12.75"/>
    <row r="1165" s="85" customFormat="1" ht="12.75"/>
    <row r="1166" s="85" customFormat="1" ht="12.75"/>
    <row r="1167" s="85" customFormat="1" ht="12.75"/>
    <row r="1168" s="85" customFormat="1" ht="12.75"/>
    <row r="1169" s="85" customFormat="1" ht="12.75"/>
    <row r="1170" s="85" customFormat="1" ht="12.75"/>
    <row r="1171" s="85" customFormat="1" ht="12.75"/>
    <row r="1172" s="85" customFormat="1" ht="12.75"/>
    <row r="1173" s="85" customFormat="1" ht="12.75"/>
    <row r="1174" s="85" customFormat="1" ht="12.75"/>
    <row r="1175" s="85" customFormat="1" ht="12.75"/>
    <row r="1176" s="85" customFormat="1" ht="12.75"/>
    <row r="1177" s="85" customFormat="1" ht="12.75"/>
    <row r="1178" s="85" customFormat="1" ht="12.75"/>
    <row r="1179" s="85" customFormat="1" ht="12.75"/>
    <row r="1180" s="85" customFormat="1" ht="12.75"/>
    <row r="1181" s="85" customFormat="1" ht="12.75"/>
    <row r="1182" s="85" customFormat="1" ht="12.75"/>
    <row r="1183" s="85" customFormat="1" ht="12.75"/>
    <row r="1184" s="85" customFormat="1" ht="12.75"/>
    <row r="1185" s="85" customFormat="1" ht="12.75"/>
    <row r="1186" s="85" customFormat="1" ht="12.75"/>
    <row r="1187" s="85" customFormat="1" ht="12.75"/>
    <row r="1188" s="85" customFormat="1" ht="12.75"/>
    <row r="1189" s="85" customFormat="1" ht="12.75"/>
    <row r="1190" s="85" customFormat="1" ht="12.75"/>
    <row r="1191" s="85" customFormat="1" ht="12.75"/>
    <row r="1192" s="85" customFormat="1" ht="12.75"/>
    <row r="1193" s="85" customFormat="1" ht="12.75"/>
    <row r="1194" s="85" customFormat="1" ht="12.75"/>
    <row r="1195" s="85" customFormat="1" ht="12.75"/>
    <row r="1196" s="85" customFormat="1" ht="12.75"/>
    <row r="1197" s="85" customFormat="1" ht="12.75"/>
    <row r="1198" s="85" customFormat="1" ht="12.75"/>
    <row r="1199" s="85" customFormat="1" ht="12.75"/>
    <row r="1200" s="85" customFormat="1" ht="12.75"/>
    <row r="1201" s="85" customFormat="1" ht="12.75"/>
    <row r="1202" s="85" customFormat="1" ht="12.75"/>
    <row r="1203" s="85" customFormat="1" ht="12.75"/>
    <row r="1204" s="85" customFormat="1" ht="12.75"/>
    <row r="1205" s="85" customFormat="1" ht="12.75"/>
    <row r="1206" s="85" customFormat="1" ht="12.75"/>
    <row r="1207" s="85" customFormat="1" ht="12.75"/>
    <row r="1208" s="85" customFormat="1" ht="12.75"/>
    <row r="1209" s="85" customFormat="1" ht="12.75"/>
    <row r="1210" s="85" customFormat="1" ht="12.75"/>
    <row r="1211" s="85" customFormat="1" ht="12.75"/>
    <row r="1212" s="85" customFormat="1" ht="12.75"/>
    <row r="1213" s="85" customFormat="1" ht="12.75"/>
    <row r="1214" s="85" customFormat="1" ht="12.75"/>
    <row r="1215" s="85" customFormat="1" ht="12.75"/>
    <row r="1216" s="85" customFormat="1" ht="12.75"/>
    <row r="1217" s="85" customFormat="1" ht="12.75"/>
    <row r="1218" s="85" customFormat="1" ht="12.75"/>
    <row r="1219" s="85" customFormat="1" ht="12.75"/>
    <row r="1220" s="85" customFormat="1" ht="12.75"/>
    <row r="1221" s="85" customFormat="1" ht="12.75"/>
    <row r="1222" s="85" customFormat="1" ht="12.75"/>
    <row r="1223" s="85" customFormat="1" ht="12.75"/>
    <row r="1224" s="85" customFormat="1" ht="12.75"/>
    <row r="1225" s="85" customFormat="1" ht="12.75"/>
    <row r="1226" s="85" customFormat="1" ht="12.75"/>
    <row r="1227" s="85" customFormat="1" ht="12.75"/>
    <row r="1228" s="85" customFormat="1" ht="12.75"/>
    <row r="1229" s="85" customFormat="1" ht="12.75"/>
    <row r="1230" s="85" customFormat="1" ht="12.75"/>
    <row r="1231" s="85" customFormat="1" ht="12.75"/>
    <row r="1232" s="85" customFormat="1" ht="12.75"/>
    <row r="1233" s="85" customFormat="1" ht="12.75"/>
    <row r="1234" s="85" customFormat="1" ht="12.75"/>
    <row r="1235" s="85" customFormat="1" ht="12.75"/>
    <row r="1236" s="85" customFormat="1" ht="12.75"/>
    <row r="1237" s="85" customFormat="1" ht="12.75"/>
    <row r="1238" s="85" customFormat="1" ht="12.75"/>
    <row r="1239" s="85" customFormat="1" ht="12.75"/>
    <row r="1240" s="85" customFormat="1" ht="12.75"/>
    <row r="1241" s="85" customFormat="1" ht="12.75"/>
    <row r="1242" s="85" customFormat="1" ht="12.75"/>
    <row r="1243" s="85" customFormat="1" ht="12.75"/>
    <row r="1244" s="85" customFormat="1" ht="12.75"/>
    <row r="1245" s="85" customFormat="1" ht="12.75"/>
    <row r="1246" s="85" customFormat="1" ht="12.75"/>
    <row r="1247" s="85" customFormat="1" ht="12.75"/>
    <row r="1248" s="85" customFormat="1" ht="12.75"/>
    <row r="1249" s="85" customFormat="1" ht="12.75"/>
    <row r="1250" s="85" customFormat="1" ht="12.75"/>
    <row r="1251" s="85" customFormat="1" ht="12.75"/>
    <row r="1252" s="85" customFormat="1" ht="12.75"/>
    <row r="1253" s="85" customFormat="1" ht="12.75"/>
    <row r="1254" s="85" customFormat="1" ht="12.75"/>
    <row r="1255" s="85" customFormat="1" ht="12.75"/>
    <row r="1256" s="85" customFormat="1" ht="12.75"/>
    <row r="1257" s="85" customFormat="1" ht="12.75"/>
    <row r="1258" s="85" customFormat="1" ht="12.75"/>
    <row r="1259" s="85" customFormat="1" ht="12.75"/>
    <row r="1260" s="85" customFormat="1" ht="12.75"/>
    <row r="1261" s="85" customFormat="1" ht="12.75"/>
    <row r="1262" s="85" customFormat="1" ht="12.75"/>
    <row r="1263" s="85" customFormat="1" ht="12.75"/>
    <row r="1264" s="85" customFormat="1" ht="12.75"/>
    <row r="1265" s="85" customFormat="1" ht="12.75"/>
    <row r="1266" s="85" customFormat="1" ht="12.75"/>
    <row r="1267" s="85" customFormat="1" ht="12.75"/>
    <row r="1268" s="85" customFormat="1" ht="12.75"/>
    <row r="1269" s="85" customFormat="1" ht="12.75"/>
    <row r="1270" s="85" customFormat="1" ht="12.75"/>
    <row r="1271" s="85" customFormat="1" ht="12.75"/>
    <row r="1272" s="85" customFormat="1" ht="12.75"/>
    <row r="1273" s="85" customFormat="1" ht="12.75"/>
    <row r="1274" s="85" customFormat="1" ht="12.75"/>
    <row r="1275" s="85" customFormat="1" ht="12.75"/>
    <row r="1276" s="85" customFormat="1" ht="12.75"/>
    <row r="1277" s="85" customFormat="1" ht="12.75"/>
    <row r="1278" s="85" customFormat="1" ht="12.75"/>
    <row r="1279" s="85" customFormat="1" ht="12.75"/>
    <row r="1280" s="85" customFormat="1" ht="12.75"/>
    <row r="1281" s="85" customFormat="1" ht="12.75"/>
    <row r="1282" s="85" customFormat="1" ht="12.75"/>
    <row r="1283" s="85" customFormat="1" ht="12.75"/>
    <row r="1284" s="85" customFormat="1" ht="12.75"/>
    <row r="1285" s="85" customFormat="1" ht="12.75"/>
    <row r="1286" s="85" customFormat="1" ht="12.75"/>
    <row r="1287" s="85" customFormat="1" ht="12.75"/>
    <row r="1288" s="85" customFormat="1" ht="12.75"/>
    <row r="1289" s="85" customFormat="1" ht="12.75"/>
    <row r="1290" s="85" customFormat="1" ht="12.75"/>
    <row r="1291" s="85" customFormat="1" ht="12.75"/>
    <row r="1292" s="85" customFormat="1" ht="12.75"/>
    <row r="1293" s="85" customFormat="1" ht="12.75"/>
    <row r="1294" s="85" customFormat="1" ht="12.75"/>
    <row r="1295" s="85" customFormat="1" ht="12.75"/>
    <row r="1296" s="85" customFormat="1" ht="12.75"/>
    <row r="1297" s="85" customFormat="1" ht="12.75"/>
    <row r="1298" s="85" customFormat="1" ht="12.75"/>
    <row r="1299" s="85" customFormat="1" ht="12.75"/>
    <row r="1300" s="85" customFormat="1" ht="12.75"/>
    <row r="1301" s="85" customFormat="1" ht="12.75"/>
    <row r="1302" s="85" customFormat="1" ht="12.75"/>
    <row r="1303" s="85" customFormat="1" ht="12.75"/>
    <row r="1304" s="85" customFormat="1" ht="12.75"/>
    <row r="1305" s="85" customFormat="1" ht="12.75"/>
    <row r="1306" s="85" customFormat="1" ht="12.75"/>
    <row r="1307" s="85" customFormat="1" ht="12.75"/>
    <row r="1308" s="85" customFormat="1" ht="12.75"/>
    <row r="1309" s="85" customFormat="1" ht="12.75"/>
    <row r="1310" s="85" customFormat="1" ht="12.75"/>
    <row r="1311" s="85" customFormat="1" ht="12.75"/>
    <row r="1312" s="85" customFormat="1" ht="12.75"/>
    <row r="1313" s="85" customFormat="1" ht="12.75"/>
    <row r="1314" s="85" customFormat="1" ht="12.75"/>
    <row r="1315" s="85" customFormat="1" ht="12.75"/>
    <row r="1316" s="85" customFormat="1" ht="12.75"/>
    <row r="1317" s="85" customFormat="1" ht="12.75"/>
    <row r="1318" s="85" customFormat="1" ht="12.75"/>
    <row r="1319" s="85" customFormat="1" ht="12.75"/>
    <row r="1320" s="85" customFormat="1" ht="12.75"/>
    <row r="1321" s="85" customFormat="1" ht="12.75"/>
    <row r="1322" s="85" customFormat="1" ht="12.75"/>
    <row r="1323" s="85" customFormat="1" ht="12.75"/>
    <row r="1324" s="85" customFormat="1" ht="12.75"/>
    <row r="1325" s="85" customFormat="1" ht="12.75"/>
    <row r="1326" s="85" customFormat="1" ht="12.75"/>
    <row r="1327" s="85" customFormat="1" ht="12.75"/>
    <row r="1328" s="85" customFormat="1" ht="12.75"/>
    <row r="1329" s="85" customFormat="1" ht="12.75"/>
    <row r="1330" s="85" customFormat="1" ht="12.75"/>
    <row r="1331" s="85" customFormat="1" ht="12.75"/>
    <row r="1332" s="85" customFormat="1" ht="12.75"/>
    <row r="1333" s="85" customFormat="1" ht="12.75"/>
    <row r="1334" s="85" customFormat="1" ht="12.75"/>
    <row r="1335" s="85" customFormat="1" ht="12.75"/>
    <row r="1336" s="85" customFormat="1" ht="12.75"/>
    <row r="1337" s="85" customFormat="1" ht="12.75"/>
    <row r="1338" s="85" customFormat="1" ht="12.75"/>
    <row r="1339" s="85" customFormat="1" ht="12.75"/>
    <row r="1340" s="85" customFormat="1" ht="12.75"/>
    <row r="1341" s="85" customFormat="1" ht="12.75"/>
    <row r="1342" s="85" customFormat="1" ht="12.75"/>
    <row r="1343" s="85" customFormat="1" ht="12.75"/>
    <row r="1344" s="85" customFormat="1" ht="12.75"/>
    <row r="1345" s="85" customFormat="1" ht="12.75"/>
    <row r="1346" s="85" customFormat="1" ht="12.75"/>
    <row r="1347" s="85" customFormat="1" ht="12.75"/>
    <row r="1348" s="85" customFormat="1" ht="12.75"/>
    <row r="1349" s="85" customFormat="1" ht="12.75"/>
    <row r="1350" s="85" customFormat="1" ht="12.75"/>
    <row r="1351" s="85" customFormat="1" ht="12.75"/>
    <row r="1352" s="85" customFormat="1" ht="12.75"/>
    <row r="1353" s="85" customFormat="1" ht="12.75"/>
    <row r="1354" s="85" customFormat="1" ht="12.75"/>
    <row r="1355" s="85" customFormat="1" ht="12.75"/>
    <row r="1356" s="85" customFormat="1" ht="12.75"/>
    <row r="1357" s="85" customFormat="1" ht="12.75"/>
    <row r="1358" s="85" customFormat="1" ht="12.75"/>
    <row r="1359" s="85" customFormat="1" ht="12.75"/>
    <row r="1360" s="85" customFormat="1" ht="12.75"/>
    <row r="1361" s="85" customFormat="1" ht="12.75"/>
    <row r="1362" s="85" customFormat="1" ht="12.75"/>
    <row r="1363" s="85" customFormat="1" ht="12.75"/>
    <row r="1364" s="85" customFormat="1" ht="12.75"/>
    <row r="1365" s="85" customFormat="1" ht="12.75"/>
    <row r="1366" s="85" customFormat="1" ht="12.75"/>
    <row r="1367" s="85" customFormat="1" ht="12.75"/>
    <row r="1368" s="85" customFormat="1" ht="12.75"/>
    <row r="1369" s="85" customFormat="1" ht="12.75"/>
    <row r="1370" s="85" customFormat="1" ht="12.75"/>
    <row r="1371" s="85" customFormat="1" ht="12.75"/>
    <row r="1372" s="85" customFormat="1" ht="12.75"/>
    <row r="1373" s="85" customFormat="1" ht="12.75"/>
    <row r="1374" s="85" customFormat="1" ht="12.75"/>
    <row r="1375" s="85" customFormat="1" ht="12.75"/>
    <row r="1376" s="85" customFormat="1" ht="12.75"/>
    <row r="1377" s="85" customFormat="1" ht="12.75"/>
    <row r="1378" s="85" customFormat="1" ht="12.75"/>
    <row r="1379" s="85" customFormat="1" ht="12.75"/>
    <row r="1380" s="85" customFormat="1" ht="12.75"/>
    <row r="1381" s="85" customFormat="1" ht="12.75"/>
    <row r="1382" s="85" customFormat="1" ht="12.75"/>
    <row r="1383" s="85" customFormat="1" ht="12.75"/>
    <row r="1384" s="85" customFormat="1" ht="12.75"/>
    <row r="1385" s="85" customFormat="1" ht="12.75"/>
    <row r="1386" s="85" customFormat="1" ht="12.75"/>
    <row r="1387" s="85" customFormat="1" ht="12.75"/>
    <row r="1388" s="85" customFormat="1" ht="12.75"/>
    <row r="1389" s="85" customFormat="1" ht="12.75"/>
    <row r="1390" s="85" customFormat="1" ht="12.75"/>
    <row r="1391" s="85" customFormat="1" ht="12.75"/>
    <row r="1392" s="85" customFormat="1" ht="12.75"/>
    <row r="1393" s="85" customFormat="1" ht="12.75"/>
    <row r="1394" s="85" customFormat="1" ht="12.75"/>
    <row r="1395" s="85" customFormat="1" ht="12.75"/>
    <row r="1396" s="85" customFormat="1" ht="12.75"/>
    <row r="1397" s="85" customFormat="1" ht="12.75"/>
    <row r="1398" s="85" customFormat="1" ht="12.75"/>
    <row r="1399" s="85" customFormat="1" ht="12.75"/>
    <row r="1400" s="85" customFormat="1" ht="12.75"/>
    <row r="1401" s="85" customFormat="1" ht="12.75"/>
    <row r="1402" s="85" customFormat="1" ht="12.75"/>
    <row r="1403" s="85" customFormat="1" ht="12.75"/>
    <row r="1404" s="85" customFormat="1" ht="12.75"/>
    <row r="1405" s="85" customFormat="1" ht="12.75"/>
    <row r="1406" s="85" customFormat="1" ht="12.75"/>
    <row r="1407" s="85" customFormat="1" ht="12.75"/>
    <row r="1408" s="85" customFormat="1" ht="12.75"/>
    <row r="1409" s="85" customFormat="1" ht="12.75"/>
    <row r="1410" s="85" customFormat="1" ht="12.75"/>
    <row r="1411" s="85" customFormat="1" ht="12.75"/>
    <row r="1412" s="85" customFormat="1" ht="12.75"/>
    <row r="1413" s="85" customFormat="1" ht="12.75"/>
    <row r="1414" s="85" customFormat="1" ht="12.75"/>
    <row r="1415" s="85" customFormat="1" ht="12.75"/>
    <row r="1416" s="85" customFormat="1" ht="12.75"/>
    <row r="1417" s="85" customFormat="1" ht="12.75"/>
    <row r="1418" s="85" customFormat="1" ht="12.75"/>
    <row r="1419" s="85" customFormat="1" ht="12.75"/>
    <row r="1420" s="85" customFormat="1" ht="12.75"/>
    <row r="1421" s="85" customFormat="1" ht="12.75"/>
    <row r="1422" s="85" customFormat="1" ht="12.75"/>
    <row r="1423" s="85" customFormat="1" ht="12.75"/>
    <row r="1424" s="85" customFormat="1" ht="12.75"/>
    <row r="1425" s="85" customFormat="1" ht="12.75"/>
    <row r="1426" s="85" customFormat="1" ht="12.75"/>
    <row r="1427" s="85" customFormat="1" ht="12.75"/>
    <row r="1428" s="85" customFormat="1" ht="12.75"/>
    <row r="1429" s="85" customFormat="1" ht="12.75"/>
    <row r="1430" s="85" customFormat="1" ht="12.75"/>
    <row r="1431" s="85" customFormat="1" ht="12.75"/>
    <row r="1432" s="85" customFormat="1" ht="12.75"/>
    <row r="1433" s="85" customFormat="1" ht="12.75"/>
    <row r="1434" s="85" customFormat="1" ht="12.75"/>
    <row r="1435" s="85" customFormat="1" ht="12.75"/>
    <row r="1436" s="85" customFormat="1" ht="12.75"/>
    <row r="1437" s="85" customFormat="1" ht="12.75"/>
    <row r="1438" s="85" customFormat="1" ht="12.75"/>
    <row r="1439" s="85" customFormat="1" ht="12.75"/>
    <row r="1440" s="85" customFormat="1" ht="12.75"/>
    <row r="1441" s="85" customFormat="1" ht="12.75"/>
    <row r="1442" s="85" customFormat="1" ht="12.75"/>
    <row r="1443" s="85" customFormat="1" ht="12.75"/>
    <row r="1444" s="85" customFormat="1" ht="12.75"/>
    <row r="1445" s="85" customFormat="1" ht="12.75"/>
    <row r="1446" s="85" customFormat="1" ht="12.75"/>
    <row r="1447" s="85" customFormat="1" ht="12.75"/>
    <row r="1448" s="85" customFormat="1" ht="12.75"/>
    <row r="1449" s="85" customFormat="1" ht="12.75"/>
    <row r="1450" s="85" customFormat="1" ht="12.75"/>
    <row r="1451" s="85" customFormat="1" ht="12.75"/>
    <row r="1452" s="85" customFormat="1" ht="12.75"/>
    <row r="1453" s="85" customFormat="1" ht="12.75"/>
    <row r="1454" s="85" customFormat="1" ht="12.75"/>
    <row r="1455" s="85" customFormat="1" ht="12.75"/>
    <row r="1456" s="85" customFormat="1" ht="12.75"/>
    <row r="1457" s="85" customFormat="1" ht="12.75"/>
    <row r="1458" s="85" customFormat="1" ht="12.75"/>
    <row r="1459" s="85" customFormat="1" ht="12.75"/>
    <row r="1460" s="85" customFormat="1" ht="12.75"/>
    <row r="1461" s="85" customFormat="1" ht="12.75"/>
    <row r="1462" s="85" customFormat="1" ht="12.75"/>
    <row r="1463" s="85" customFormat="1" ht="12.75"/>
    <row r="1464" s="85" customFormat="1" ht="12.75"/>
    <row r="1465" s="85" customFormat="1" ht="12.75"/>
    <row r="1466" s="85" customFormat="1" ht="12.75"/>
    <row r="1467" s="85" customFormat="1" ht="12.75"/>
    <row r="1468" s="85" customFormat="1" ht="12.75"/>
    <row r="1469" s="85" customFormat="1" ht="12.75"/>
    <row r="1470" s="85" customFormat="1" ht="12.75"/>
    <row r="1471" s="85" customFormat="1" ht="12.75"/>
    <row r="1472" s="85" customFormat="1" ht="12.75"/>
    <row r="1473" s="85" customFormat="1" ht="12.75"/>
    <row r="1474" s="85" customFormat="1" ht="12.75"/>
    <row r="1475" s="85" customFormat="1" ht="12.75"/>
    <row r="1476" s="85" customFormat="1" ht="12.75"/>
    <row r="1477" s="85" customFormat="1" ht="12.75"/>
    <row r="1478" s="85" customFormat="1" ht="12.75"/>
    <row r="1479" s="85" customFormat="1" ht="12.75"/>
    <row r="1480" s="85" customFormat="1" ht="12.75"/>
    <row r="1481" s="85" customFormat="1" ht="12.75"/>
    <row r="1482" s="85" customFormat="1" ht="12.75"/>
    <row r="1483" s="85" customFormat="1" ht="12.75"/>
    <row r="1484" s="85" customFormat="1" ht="12.75"/>
    <row r="1485" s="85" customFormat="1" ht="12.75"/>
    <row r="1486" s="85" customFormat="1" ht="12.75"/>
    <row r="1487" s="85" customFormat="1" ht="12.75"/>
    <row r="1488" s="85" customFormat="1" ht="12.75"/>
    <row r="1489" s="85" customFormat="1" ht="12.75"/>
    <row r="1490" s="85" customFormat="1" ht="12.75"/>
    <row r="1491" s="85" customFormat="1" ht="12.75"/>
    <row r="1492" s="85" customFormat="1" ht="12.75"/>
    <row r="1493" s="85" customFormat="1" ht="12.75"/>
    <row r="1494" s="85" customFormat="1" ht="12.75"/>
    <row r="1495" s="85" customFormat="1" ht="12.75"/>
    <row r="1496" s="85" customFormat="1" ht="12.75"/>
    <row r="1497" s="85" customFormat="1" ht="12.75"/>
    <row r="1498" s="85" customFormat="1" ht="12.75"/>
    <row r="1499" s="85" customFormat="1" ht="12.75"/>
    <row r="1500" s="85" customFormat="1" ht="12.75"/>
    <row r="1501" s="85" customFormat="1" ht="12.75"/>
    <row r="1502" s="85" customFormat="1" ht="12.75"/>
    <row r="1503" s="85" customFormat="1" ht="12.75"/>
    <row r="1504" s="85" customFormat="1" ht="12.75"/>
    <row r="1505" s="85" customFormat="1" ht="12.75"/>
    <row r="1506" s="85" customFormat="1" ht="12.75"/>
    <row r="1507" s="85" customFormat="1" ht="12.75"/>
    <row r="1508" s="85" customFormat="1" ht="12.75"/>
    <row r="1509" s="85" customFormat="1" ht="12.75"/>
    <row r="1510" s="85" customFormat="1" ht="12.75"/>
    <row r="1511" s="85" customFormat="1" ht="12.75"/>
    <row r="1512" s="85" customFormat="1" ht="12.75"/>
    <row r="1513" s="85" customFormat="1" ht="12.75"/>
    <row r="1514" s="85" customFormat="1" ht="12.75"/>
    <row r="1515" s="85" customFormat="1" ht="12.75"/>
    <row r="1516" s="85" customFormat="1" ht="12.75"/>
    <row r="1517" s="85" customFormat="1" ht="12.75"/>
    <row r="1518" s="85" customFormat="1" ht="12.75"/>
    <row r="1519" s="85" customFormat="1" ht="12.75"/>
    <row r="1520" s="85" customFormat="1" ht="12.75"/>
    <row r="1521" s="85" customFormat="1" ht="12.75"/>
    <row r="1522" s="85" customFormat="1" ht="12.75"/>
    <row r="1523" s="85" customFormat="1" ht="12.75"/>
    <row r="1524" s="85" customFormat="1" ht="12.75"/>
    <row r="1525" s="85" customFormat="1" ht="12.75"/>
    <row r="1526" s="85" customFormat="1" ht="12.75"/>
    <row r="1527" s="85" customFormat="1" ht="12.75"/>
    <row r="1528" s="85" customFormat="1" ht="12.75"/>
    <row r="1529" s="85" customFormat="1" ht="12.75"/>
    <row r="1530" s="85" customFormat="1" ht="12.75"/>
    <row r="1531" s="85" customFormat="1" ht="12.75"/>
    <row r="1532" s="85" customFormat="1" ht="12.75"/>
    <row r="1533" s="85" customFormat="1" ht="12.75"/>
    <row r="1534" s="85" customFormat="1" ht="12.75"/>
    <row r="1535" s="85" customFormat="1" ht="12.75"/>
    <row r="1536" s="85" customFormat="1" ht="12.75"/>
    <row r="1537" s="85" customFormat="1" ht="12.75"/>
    <row r="1538" s="85" customFormat="1" ht="12.75"/>
    <row r="1539" s="85" customFormat="1" ht="12.75"/>
    <row r="1540" s="85" customFormat="1" ht="12.75"/>
    <row r="1541" s="85" customFormat="1" ht="12.75"/>
    <row r="1542" s="85" customFormat="1" ht="12.75"/>
    <row r="1543" s="85" customFormat="1" ht="12.75"/>
    <row r="1544" s="85" customFormat="1" ht="12.75"/>
    <row r="1545" s="85" customFormat="1" ht="12.75"/>
    <row r="1546" s="85" customFormat="1" ht="12.75"/>
    <row r="1547" s="85" customFormat="1" ht="12.75"/>
    <row r="1548" s="85" customFormat="1" ht="12.75"/>
    <row r="1549" s="85" customFormat="1" ht="12.75"/>
    <row r="1550" s="85" customFormat="1" ht="12.75"/>
    <row r="1551" s="85" customFormat="1" ht="12.75"/>
    <row r="1552" s="85" customFormat="1" ht="12.75"/>
    <row r="1553" s="85" customFormat="1" ht="12.75"/>
    <row r="1554" s="85" customFormat="1" ht="12.75"/>
    <row r="1555" s="85" customFormat="1" ht="12.75"/>
    <row r="1556" s="85" customFormat="1" ht="12.75"/>
    <row r="1557" s="85" customFormat="1" ht="12.75"/>
    <row r="1558" s="85" customFormat="1" ht="12.75"/>
    <row r="1559" s="85" customFormat="1" ht="12.75"/>
    <row r="1560" s="85" customFormat="1" ht="12.75"/>
    <row r="1561" s="85" customFormat="1" ht="12.75"/>
    <row r="1562" s="85" customFormat="1" ht="12.75"/>
    <row r="1563" s="85" customFormat="1" ht="12.75"/>
    <row r="1564" s="85" customFormat="1" ht="12.75"/>
    <row r="1565" s="85" customFormat="1" ht="12.75"/>
    <row r="1566" s="85" customFormat="1" ht="12.75"/>
    <row r="1567" s="85" customFormat="1" ht="12.75"/>
    <row r="1568" s="85" customFormat="1" ht="12.75"/>
    <row r="1569" s="85" customFormat="1" ht="12.75"/>
    <row r="1570" s="85" customFormat="1" ht="12.75"/>
    <row r="1571" s="85" customFormat="1" ht="12.75"/>
    <row r="1572" s="85" customFormat="1" ht="12.75"/>
    <row r="1573" s="85" customFormat="1" ht="12.75"/>
    <row r="1574" s="85" customFormat="1" ht="12.75"/>
    <row r="1575" s="85" customFormat="1" ht="12.75"/>
    <row r="1576" s="85" customFormat="1" ht="12.75"/>
    <row r="1577" s="85" customFormat="1" ht="12.75"/>
    <row r="1578" s="85" customFormat="1" ht="12.75"/>
    <row r="1579" s="85" customFormat="1" ht="12.75"/>
    <row r="1580" s="85" customFormat="1" ht="12.75"/>
    <row r="1581" s="85" customFormat="1" ht="12.75"/>
    <row r="1582" s="85" customFormat="1" ht="12.75"/>
    <row r="1583" s="85" customFormat="1" ht="12.75"/>
    <row r="1584" s="85" customFormat="1" ht="12.75"/>
    <row r="1585" s="85" customFormat="1" ht="12.75"/>
    <row r="1586" s="85" customFormat="1" ht="12.75"/>
    <row r="1587" s="85" customFormat="1" ht="12.75"/>
    <row r="1588" s="85" customFormat="1" ht="12.75"/>
    <row r="1589" s="85" customFormat="1" ht="12.75"/>
    <row r="1590" s="85" customFormat="1" ht="12.75"/>
    <row r="1591" s="85" customFormat="1" ht="12.75"/>
    <row r="1592" s="85" customFormat="1" ht="12.75"/>
    <row r="1593" s="85" customFormat="1" ht="12.75"/>
    <row r="1594" s="85" customFormat="1" ht="12.75"/>
    <row r="1595" s="85" customFormat="1" ht="12.75"/>
    <row r="1596" s="85" customFormat="1" ht="12.75"/>
    <row r="1597" s="85" customFormat="1" ht="12.75"/>
    <row r="1598" s="85" customFormat="1" ht="12.75"/>
    <row r="1599" s="85" customFormat="1" ht="12.75"/>
    <row r="1600" s="85" customFormat="1" ht="12.75"/>
    <row r="1601" s="85" customFormat="1" ht="12.75"/>
    <row r="1602" s="85" customFormat="1" ht="12.75"/>
    <row r="1603" s="85" customFormat="1" ht="12.75"/>
    <row r="1604" s="85" customFormat="1" ht="12.75"/>
    <row r="1605" s="85" customFormat="1" ht="12.75"/>
    <row r="1606" s="85" customFormat="1" ht="12.75"/>
    <row r="1607" s="85" customFormat="1" ht="12.75"/>
    <row r="1608" s="85" customFormat="1" ht="12.75"/>
    <row r="1609" s="85" customFormat="1" ht="12.75"/>
    <row r="1610" s="85" customFormat="1" ht="12.75"/>
    <row r="1611" s="85" customFormat="1" ht="12.75"/>
    <row r="1612" s="85" customFormat="1" ht="12.75"/>
    <row r="1613" s="85" customFormat="1" ht="12.75"/>
    <row r="1614" s="85" customFormat="1" ht="12.75"/>
    <row r="1615" s="85" customFormat="1" ht="12.75"/>
    <row r="1616" s="85" customFormat="1" ht="12.75"/>
    <row r="1617" s="85" customFormat="1" ht="12.75"/>
    <row r="1618" s="85" customFormat="1" ht="12.75"/>
    <row r="1619" s="85" customFormat="1" ht="12.75"/>
    <row r="1620" s="85" customFormat="1" ht="12.75"/>
    <row r="1621" s="85" customFormat="1" ht="12.75"/>
    <row r="1622" s="85" customFormat="1" ht="12.75"/>
    <row r="1623" s="85" customFormat="1" ht="12.75"/>
    <row r="1624" s="85" customFormat="1" ht="12.75"/>
    <row r="1625" s="85" customFormat="1" ht="12.75"/>
    <row r="1626" s="85" customFormat="1" ht="12.75"/>
    <row r="1627" s="85" customFormat="1" ht="12.75"/>
    <row r="1628" s="85" customFormat="1" ht="12.75"/>
    <row r="1629" s="85" customFormat="1" ht="12.75"/>
    <row r="1630" s="85" customFormat="1" ht="12.75"/>
    <row r="1631" s="85" customFormat="1" ht="12.75"/>
    <row r="1632" s="85" customFormat="1" ht="12.75"/>
    <row r="1633" s="85" customFormat="1" ht="12.75"/>
    <row r="1634" s="85" customFormat="1" ht="12.75"/>
    <row r="1635" s="85" customFormat="1" ht="12.75"/>
    <row r="1636" s="85" customFormat="1" ht="12.75"/>
    <row r="1637" s="85" customFormat="1" ht="12.75"/>
    <row r="1638" s="85" customFormat="1" ht="12.75"/>
    <row r="1639" s="85" customFormat="1" ht="12.75"/>
    <row r="1640" s="85" customFormat="1" ht="12.75"/>
    <row r="1641" s="85" customFormat="1" ht="12.75"/>
    <row r="1642" s="85" customFormat="1" ht="12.75"/>
    <row r="1643" s="85" customFormat="1" ht="12.75"/>
    <row r="1644" s="85" customFormat="1" ht="12.75"/>
    <row r="1645" s="85" customFormat="1" ht="12.75"/>
    <row r="1646" s="85" customFormat="1" ht="12.75"/>
    <row r="1647" s="85" customFormat="1" ht="12.75"/>
    <row r="1648" s="85" customFormat="1" ht="12.75"/>
    <row r="1649" s="85" customFormat="1" ht="12.75"/>
    <row r="1650" s="85" customFormat="1" ht="12.75"/>
    <row r="1651" s="85" customFormat="1" ht="12.75"/>
    <row r="1652" s="85" customFormat="1" ht="12.75"/>
    <row r="1653" s="85" customFormat="1" ht="12.75"/>
    <row r="1654" s="85" customFormat="1" ht="12.75"/>
    <row r="1655" s="85" customFormat="1" ht="12.75"/>
    <row r="1656" s="85" customFormat="1" ht="12.75"/>
    <row r="1657" s="85" customFormat="1" ht="12.75"/>
    <row r="1658" s="85" customFormat="1" ht="12.75"/>
    <row r="1659" s="85" customFormat="1" ht="12.75"/>
    <row r="1660" s="85" customFormat="1" ht="12.75"/>
    <row r="1661" s="85" customFormat="1" ht="12.75"/>
    <row r="1662" s="85" customFormat="1" ht="12.75"/>
    <row r="1663" s="85" customFormat="1" ht="12.75"/>
    <row r="1664" s="85" customFormat="1" ht="12.75"/>
    <row r="1665" s="85" customFormat="1" ht="12.75"/>
    <row r="1666" s="85" customFormat="1" ht="12.75"/>
    <row r="1667" s="85" customFormat="1" ht="12.75"/>
    <row r="1668" s="85" customFormat="1" ht="12.75"/>
    <row r="1669" s="85" customFormat="1" ht="12.75"/>
    <row r="1670" s="85" customFormat="1" ht="12.75"/>
    <row r="1671" s="85" customFormat="1" ht="12.75"/>
    <row r="1672" s="85" customFormat="1" ht="12.75"/>
    <row r="1673" s="85" customFormat="1" ht="12.75"/>
    <row r="1674" s="85" customFormat="1" ht="12.75"/>
    <row r="1675" s="85" customFormat="1" ht="12.75"/>
    <row r="1676" s="85" customFormat="1" ht="12.75"/>
    <row r="1677" s="85" customFormat="1" ht="12.75"/>
    <row r="1678" s="85" customFormat="1" ht="12.75"/>
    <row r="1679" s="85" customFormat="1" ht="12.75"/>
    <row r="1680" s="85" customFormat="1" ht="12.75"/>
    <row r="1681" s="85" customFormat="1" ht="12.75"/>
    <row r="1682" s="85" customFormat="1" ht="12.75"/>
    <row r="1683" s="85" customFormat="1" ht="12.75"/>
    <row r="1684" s="85" customFormat="1" ht="12.75"/>
    <row r="1685" s="85" customFormat="1" ht="12.75"/>
    <row r="1686" s="85" customFormat="1" ht="12.75"/>
    <row r="1687" s="85" customFormat="1" ht="12.75"/>
    <row r="1688" s="85" customFormat="1" ht="12.75"/>
    <row r="1689" s="85" customFormat="1" ht="12.75"/>
    <row r="1690" s="85" customFormat="1" ht="12.75"/>
    <row r="1691" s="85" customFormat="1" ht="12.75"/>
    <row r="1692" s="85" customFormat="1" ht="12.75"/>
    <row r="1693" s="85" customFormat="1" ht="12.75"/>
    <row r="1694" s="85" customFormat="1" ht="12.75"/>
    <row r="1695" s="85" customFormat="1" ht="12.75"/>
    <row r="1696" s="85" customFormat="1" ht="12.75"/>
    <row r="1697" s="85" customFormat="1" ht="12.75"/>
    <row r="1698" s="85" customFormat="1" ht="12.75"/>
    <row r="1699" s="85" customFormat="1" ht="12.75"/>
    <row r="1700" s="85" customFormat="1" ht="12.75"/>
    <row r="1701" s="85" customFormat="1" ht="12.75"/>
    <row r="1702" s="85" customFormat="1" ht="12.75"/>
    <row r="1703" s="85" customFormat="1" ht="12.75"/>
    <row r="1704" s="85" customFormat="1" ht="12.75"/>
    <row r="1705" s="85" customFormat="1" ht="12.75"/>
    <row r="1706" s="85" customFormat="1" ht="12.75"/>
    <row r="1707" s="85" customFormat="1" ht="12.75"/>
    <row r="1708" s="85" customFormat="1" ht="12.75"/>
    <row r="1709" s="85" customFormat="1" ht="12.75"/>
    <row r="1710" s="85" customFormat="1" ht="12.75"/>
    <row r="1711" s="85" customFormat="1" ht="12.75"/>
    <row r="1712" s="85" customFormat="1" ht="12.75"/>
    <row r="1713" s="85" customFormat="1" ht="12.75"/>
    <row r="1714" s="85" customFormat="1" ht="12.75"/>
    <row r="1715" s="85" customFormat="1" ht="12.75"/>
    <row r="1716" s="85" customFormat="1" ht="12.75"/>
    <row r="1717" s="85" customFormat="1" ht="12.75"/>
    <row r="1718" s="85" customFormat="1" ht="12.75"/>
    <row r="1719" s="85" customFormat="1" ht="12.75"/>
    <row r="1720" s="85" customFormat="1" ht="12.75"/>
    <row r="1721" s="85" customFormat="1" ht="12.75"/>
    <row r="1722" s="85" customFormat="1" ht="12.75"/>
    <row r="1723" s="85" customFormat="1" ht="12.75"/>
    <row r="1724" s="85" customFormat="1" ht="12.75"/>
    <row r="1725" s="85" customFormat="1" ht="12.75"/>
    <row r="1726" s="85" customFormat="1" ht="12.75"/>
    <row r="1727" s="85" customFormat="1" ht="12.75"/>
    <row r="1728" s="85" customFormat="1" ht="12.75"/>
  </sheetData>
  <mergeCells count="12">
    <mergeCell ref="BC2:BN2"/>
    <mergeCell ref="B2:G2"/>
    <mergeCell ref="I2:S2"/>
    <mergeCell ref="U2:AB2"/>
    <mergeCell ref="AD2:AO2"/>
    <mergeCell ref="AQ2:BA2"/>
    <mergeCell ref="AQ1:BA1"/>
    <mergeCell ref="BC1:BN1"/>
    <mergeCell ref="B1:G1"/>
    <mergeCell ref="I1:S1"/>
    <mergeCell ref="U1:AB1"/>
    <mergeCell ref="AD1:AO1"/>
  </mergeCells>
  <pageMargins left="0.7" right="0.7" top="0.787401575" bottom="0.787401575" header="0.3" footer="0.3"/>
  <pageSetup orientation="portrait" paperSize="9" r:id="rId7"/>
  <tableParts>
    <tablePart r:id="rId1"/>
    <tablePart r:id="rId2"/>
    <tablePart r:id="rId3"/>
    <tablePart r:id="rId4"/>
    <tablePart r:id="rId5"/>
    <tablePart r:id="rId6"/>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137"/>
  <sheetViews>
    <sheetView showZeros="0" workbookViewId="0" topLeftCell="A1">
      <selection pane="topLeft" activeCell="D4" sqref="D4:G4"/>
    </sheetView>
  </sheetViews>
  <sheetFormatPr defaultColWidth="9.144285714285713" defaultRowHeight="12.75"/>
  <cols>
    <col min="1" max="1" width="54" style="5" customWidth="1"/>
    <col min="2" max="2" width="9.571428571428571" style="5" customWidth="1"/>
    <col min="3" max="3" width="5" style="127" customWidth="1"/>
    <col min="4" max="4" width="11.285714285714286" style="4" customWidth="1"/>
    <col min="5" max="5" width="4.285714285714286" style="4" customWidth="1"/>
    <col min="6" max="6" width="5.714285714285714" style="4" bestFit="1" customWidth="1"/>
    <col min="7" max="7" width="4.285714285714286" style="4" customWidth="1"/>
    <col min="8" max="8" width="7.714285714285714" style="4" customWidth="1"/>
    <col min="9" max="9" width="14.714285714285714" style="4" customWidth="1"/>
    <col min="10" max="53" width="9.142857142857142" style="113"/>
    <col min="54" max="16384" width="9.142857142857142" style="4"/>
  </cols>
  <sheetData>
    <row r="1" spans="1:9" ht="48.75" customHeight="1" thickBot="1">
      <c r="A1" s="539" t="s">
        <v>2349</v>
      </c>
      <c r="B1" s="540"/>
      <c r="C1" s="540"/>
      <c r="D1" s="540"/>
      <c r="E1" s="540"/>
      <c r="F1" s="540"/>
      <c r="G1" s="540"/>
      <c r="H1" s="540"/>
      <c r="I1" s="541"/>
    </row>
    <row r="2" spans="1:9" ht="18" customHeight="1" thickBot="1">
      <c r="A2" s="469" t="s">
        <v>530</v>
      </c>
      <c r="B2" s="440"/>
      <c r="C2" s="440"/>
      <c r="D2" s="440"/>
      <c r="E2" s="440"/>
      <c r="F2" s="440"/>
      <c r="G2" s="440"/>
      <c r="H2" s="440"/>
      <c r="I2" s="441"/>
    </row>
    <row r="3" spans="1:9" ht="18" customHeight="1">
      <c r="A3" s="498" t="s">
        <v>531</v>
      </c>
      <c r="B3" s="499"/>
      <c r="C3" s="114" t="s">
        <v>528</v>
      </c>
      <c r="D3" s="490" t="s">
        <v>521</v>
      </c>
      <c r="E3" s="492"/>
      <c r="F3" s="493"/>
      <c r="G3" s="494"/>
      <c r="H3" s="490" t="s">
        <v>522</v>
      </c>
      <c r="I3" s="491"/>
    </row>
    <row r="4" spans="1:9" ht="18" customHeight="1">
      <c r="A4" s="496" t="s">
        <v>2756</v>
      </c>
      <c r="B4" s="225" t="s">
        <v>532</v>
      </c>
      <c r="C4" s="116">
        <v>1.0</v>
      </c>
      <c r="D4" s="437">
        <f>+SUM(A.4!E8:E17)+A.5_B.3!B7</f>
        <v>0.0</v>
      </c>
      <c r="E4" s="448"/>
      <c r="F4" s="448"/>
      <c r="G4" s="449"/>
      <c r="H4" s="437">
        <f>++SUM(A.4!F8:F17)+A.5_B.3!C7</f>
        <v>0.0</v>
      </c>
      <c r="I4" s="436"/>
    </row>
    <row r="5" spans="1:9" ht="18" customHeight="1">
      <c r="A5" s="497"/>
      <c r="B5" s="225" t="s">
        <v>533</v>
      </c>
      <c r="C5" s="116">
        <v>2.0</v>
      </c>
      <c r="D5" s="437">
        <f>+SUM(A.4!G8:G17)+SUM(A.4!I8:I17)+A.5_B.3!D7+A.5_B.3!F7</f>
        <v>0.0</v>
      </c>
      <c r="E5" s="448"/>
      <c r="F5" s="448"/>
      <c r="G5" s="449"/>
      <c r="H5" s="437">
        <f>+SUM(A.4!H8:H17)+SUM(A.4!J8:J17)+A.5_B.3!E7+A.5_B.3!G7</f>
        <v>0.0</v>
      </c>
      <c r="I5" s="436"/>
    </row>
    <row r="6" spans="1:9" ht="18" customHeight="1">
      <c r="A6" s="454" t="s">
        <v>2757</v>
      </c>
      <c r="B6" s="226" t="s">
        <v>532</v>
      </c>
      <c r="C6" s="119">
        <v>3.0</v>
      </c>
      <c r="D6" s="435" t="s">
        <v>2347</v>
      </c>
      <c r="E6" s="448"/>
      <c r="F6" s="448"/>
      <c r="G6" s="449"/>
      <c r="H6" s="435" t="s">
        <v>2347</v>
      </c>
      <c r="I6" s="436"/>
    </row>
    <row r="7" spans="1:9" ht="18" customHeight="1">
      <c r="A7" s="495"/>
      <c r="B7" s="226" t="s">
        <v>533</v>
      </c>
      <c r="C7" s="119">
        <v>4.0</v>
      </c>
      <c r="D7" s="435" t="s">
        <v>2347</v>
      </c>
      <c r="E7" s="448"/>
      <c r="F7" s="448"/>
      <c r="G7" s="449"/>
      <c r="H7" s="435" t="s">
        <v>2347</v>
      </c>
      <c r="I7" s="436"/>
    </row>
    <row r="8" spans="1:9" ht="18" customHeight="1">
      <c r="A8" s="454" t="s">
        <v>598</v>
      </c>
      <c r="B8" s="226" t="s">
        <v>532</v>
      </c>
      <c r="C8" s="119">
        <v>5.0</v>
      </c>
      <c r="D8" s="435" t="s">
        <v>2347</v>
      </c>
      <c r="E8" s="448"/>
      <c r="F8" s="448"/>
      <c r="G8" s="449"/>
      <c r="H8" s="435" t="s">
        <v>2347</v>
      </c>
      <c r="I8" s="436"/>
    </row>
    <row r="9" spans="1:9" ht="18" customHeight="1">
      <c r="A9" s="480"/>
      <c r="B9" s="226" t="s">
        <v>533</v>
      </c>
      <c r="C9" s="119">
        <v>6.0</v>
      </c>
      <c r="D9" s="435" t="s">
        <v>2347</v>
      </c>
      <c r="E9" s="448"/>
      <c r="F9" s="448"/>
      <c r="G9" s="449"/>
      <c r="H9" s="435" t="s">
        <v>2347</v>
      </c>
      <c r="I9" s="436"/>
    </row>
    <row r="10" spans="1:9" ht="18" customHeight="1">
      <c r="A10" s="454" t="s">
        <v>2758</v>
      </c>
      <c r="B10" s="226" t="s">
        <v>532</v>
      </c>
      <c r="C10" s="119">
        <v>7.0</v>
      </c>
      <c r="D10" s="435" t="s">
        <v>2347</v>
      </c>
      <c r="E10" s="448"/>
      <c r="F10" s="448"/>
      <c r="G10" s="449"/>
      <c r="H10" s="435" t="s">
        <v>2347</v>
      </c>
      <c r="I10" s="436"/>
    </row>
    <row r="11" spans="1:9" ht="18" customHeight="1">
      <c r="A11" s="480"/>
      <c r="B11" s="226" t="s">
        <v>533</v>
      </c>
      <c r="C11" s="119">
        <v>8.0</v>
      </c>
      <c r="D11" s="435" t="s">
        <v>2347</v>
      </c>
      <c r="E11" s="448"/>
      <c r="F11" s="448"/>
      <c r="G11" s="449"/>
      <c r="H11" s="435" t="s">
        <v>2347</v>
      </c>
      <c r="I11" s="436"/>
    </row>
    <row r="12" spans="1:9" ht="18" customHeight="1">
      <c r="A12" s="481" t="s">
        <v>2759</v>
      </c>
      <c r="B12" s="482"/>
      <c r="C12" s="119">
        <v>9.0</v>
      </c>
      <c r="D12" s="435" t="s">
        <v>2347</v>
      </c>
      <c r="E12" s="448"/>
      <c r="F12" s="448"/>
      <c r="G12" s="449"/>
      <c r="H12" s="435" t="s">
        <v>2347</v>
      </c>
      <c r="I12" s="436"/>
    </row>
    <row r="13" spans="1:9" ht="18" customHeight="1">
      <c r="A13" s="454" t="s">
        <v>2456</v>
      </c>
      <c r="B13" s="226" t="s">
        <v>532</v>
      </c>
      <c r="C13" s="119">
        <v>10.0</v>
      </c>
      <c r="D13" s="437">
        <f>+SUM(B.1!E8:E17)</f>
        <v>0.0</v>
      </c>
      <c r="E13" s="448"/>
      <c r="F13" s="448"/>
      <c r="G13" s="449"/>
      <c r="H13" s="437">
        <f>+SUM(B.1!F8:F17)</f>
        <v>0.0</v>
      </c>
      <c r="I13" s="436"/>
    </row>
    <row r="14" spans="1:9" ht="18" customHeight="1">
      <c r="A14" s="455"/>
      <c r="B14" s="227" t="s">
        <v>533</v>
      </c>
      <c r="C14" s="109">
        <v>11.0</v>
      </c>
      <c r="D14" s="450">
        <f>+SUM(B.1!G8:G17)+SUM(B.1!I8:I17)</f>
        <v>0.0</v>
      </c>
      <c r="E14" s="457"/>
      <c r="F14" s="457"/>
      <c r="G14" s="458"/>
      <c r="H14" s="450">
        <f>+SUM(B.1!H8:H17)+SUM(B.1!J8:J17)</f>
        <v>0.0</v>
      </c>
      <c r="I14" s="451"/>
    </row>
    <row r="15" spans="1:9" ht="18" customHeight="1">
      <c r="A15" s="454" t="s">
        <v>2760</v>
      </c>
      <c r="B15" s="226" t="s">
        <v>532</v>
      </c>
      <c r="C15" s="119">
        <v>12.0</v>
      </c>
      <c r="D15" s="435" t="s">
        <v>2347</v>
      </c>
      <c r="E15" s="448"/>
      <c r="F15" s="448"/>
      <c r="G15" s="449"/>
      <c r="H15" s="435" t="s">
        <v>2347</v>
      </c>
      <c r="I15" s="436"/>
    </row>
    <row r="16" spans="1:9" ht="18" customHeight="1" thickBot="1">
      <c r="A16" s="455"/>
      <c r="B16" s="227" t="s">
        <v>533</v>
      </c>
      <c r="C16" s="109">
        <v>13.0</v>
      </c>
      <c r="D16" s="435" t="s">
        <v>2347</v>
      </c>
      <c r="E16" s="448"/>
      <c r="F16" s="448"/>
      <c r="G16" s="449"/>
      <c r="H16" s="435" t="s">
        <v>2347</v>
      </c>
      <c r="I16" s="436"/>
    </row>
    <row r="17" spans="1:9" ht="18" customHeight="1" thickBot="1">
      <c r="A17" s="438" t="s">
        <v>604</v>
      </c>
      <c r="B17" s="439"/>
      <c r="C17" s="439"/>
      <c r="D17" s="439"/>
      <c r="E17" s="439"/>
      <c r="F17" s="439"/>
      <c r="G17" s="456"/>
      <c r="H17" s="452" t="s">
        <v>534</v>
      </c>
      <c r="I17" s="453"/>
    </row>
    <row r="18" spans="1:9" ht="18" customHeight="1">
      <c r="A18" s="477" t="s">
        <v>2457</v>
      </c>
      <c r="B18" s="478"/>
      <c r="C18" s="478"/>
      <c r="D18" s="478"/>
      <c r="E18" s="478"/>
      <c r="F18" s="479"/>
      <c r="G18" s="112">
        <v>20.0</v>
      </c>
      <c r="H18" s="443" t="s">
        <v>2347</v>
      </c>
      <c r="I18" s="444"/>
    </row>
    <row r="19" spans="1:9" ht="18" customHeight="1">
      <c r="A19" s="445" t="s">
        <v>2761</v>
      </c>
      <c r="B19" s="446"/>
      <c r="C19" s="446"/>
      <c r="D19" s="446"/>
      <c r="E19" s="446"/>
      <c r="F19" s="447"/>
      <c r="G19" s="110">
        <v>21.0</v>
      </c>
      <c r="H19" s="435" t="s">
        <v>2347</v>
      </c>
      <c r="I19" s="442"/>
    </row>
    <row r="20" spans="1:9" ht="18" customHeight="1">
      <c r="A20" s="445" t="s">
        <v>2458</v>
      </c>
      <c r="B20" s="446"/>
      <c r="C20" s="446"/>
      <c r="D20" s="446"/>
      <c r="E20" s="446"/>
      <c r="F20" s="447"/>
      <c r="G20" s="110">
        <v>22.0</v>
      </c>
      <c r="H20" s="435" t="s">
        <v>2347</v>
      </c>
      <c r="I20" s="442"/>
    </row>
    <row r="21" spans="1:9" ht="18" customHeight="1">
      <c r="A21" s="445" t="s">
        <v>2459</v>
      </c>
      <c r="B21" s="446"/>
      <c r="C21" s="446"/>
      <c r="D21" s="446"/>
      <c r="E21" s="446"/>
      <c r="F21" s="447"/>
      <c r="G21" s="110">
        <v>23.0</v>
      </c>
      <c r="H21" s="435" t="s">
        <v>2347</v>
      </c>
      <c r="I21" s="442"/>
    </row>
    <row r="22" spans="1:9" ht="18" customHeight="1">
      <c r="A22" s="445" t="s">
        <v>2762</v>
      </c>
      <c r="B22" s="446"/>
      <c r="C22" s="446"/>
      <c r="D22" s="446"/>
      <c r="E22" s="446"/>
      <c r="F22" s="447"/>
      <c r="G22" s="110">
        <v>24.0</v>
      </c>
      <c r="H22" s="435" t="s">
        <v>2347</v>
      </c>
      <c r="I22" s="442"/>
    </row>
    <row r="23" spans="1:9" ht="18" customHeight="1">
      <c r="A23" s="445" t="s">
        <v>2460</v>
      </c>
      <c r="B23" s="467"/>
      <c r="C23" s="467"/>
      <c r="D23" s="467"/>
      <c r="E23" s="467"/>
      <c r="F23" s="468"/>
      <c r="G23" s="50">
        <v>25.0</v>
      </c>
      <c r="H23" s="435">
        <f>+SUM(A.1!E8:E17)</f>
        <v>0.0</v>
      </c>
      <c r="I23" s="442"/>
    </row>
    <row r="24" spans="1:9" ht="18" customHeight="1" thickBot="1">
      <c r="A24" s="501" t="s">
        <v>2763</v>
      </c>
      <c r="B24" s="502"/>
      <c r="C24" s="502"/>
      <c r="D24" s="502"/>
      <c r="E24" s="502"/>
      <c r="F24" s="503"/>
      <c r="G24" s="111">
        <v>26.0</v>
      </c>
      <c r="H24" s="435" t="s">
        <v>2347</v>
      </c>
      <c r="I24" s="442"/>
    </row>
    <row r="25" spans="1:9" ht="18" customHeight="1" thickBot="1">
      <c r="A25" s="438" t="s">
        <v>535</v>
      </c>
      <c r="B25" s="439"/>
      <c r="C25" s="439"/>
      <c r="D25" s="439"/>
      <c r="E25" s="439"/>
      <c r="F25" s="439"/>
      <c r="G25" s="439"/>
      <c r="H25" s="440"/>
      <c r="I25" s="441"/>
    </row>
    <row r="26" spans="1:9" ht="18" customHeight="1">
      <c r="A26" s="461" t="s">
        <v>2461</v>
      </c>
      <c r="B26" s="462"/>
      <c r="C26" s="462"/>
      <c r="D26" s="465" t="s">
        <v>537</v>
      </c>
      <c r="E26" s="462"/>
      <c r="F26" s="462"/>
      <c r="G26" s="112">
        <v>30.0</v>
      </c>
      <c r="H26" s="435" t="s">
        <v>2347</v>
      </c>
      <c r="I26" s="442"/>
    </row>
    <row r="27" spans="1:9" ht="18" customHeight="1">
      <c r="A27" s="463"/>
      <c r="B27" s="464"/>
      <c r="C27" s="464"/>
      <c r="D27" s="466" t="s">
        <v>536</v>
      </c>
      <c r="E27" s="464"/>
      <c r="F27" s="464"/>
      <c r="G27" s="110">
        <v>31.0</v>
      </c>
      <c r="H27" s="435" t="s">
        <v>2347</v>
      </c>
      <c r="I27" s="442"/>
    </row>
    <row r="28" spans="1:9" ht="18" customHeight="1">
      <c r="A28" s="500" t="s">
        <v>599</v>
      </c>
      <c r="B28" s="464"/>
      <c r="C28" s="464"/>
      <c r="D28" s="464"/>
      <c r="E28" s="464"/>
      <c r="F28" s="464"/>
      <c r="G28" s="110">
        <v>32.0</v>
      </c>
      <c r="H28" s="435" t="s">
        <v>2347</v>
      </c>
      <c r="I28" s="442"/>
    </row>
    <row r="29" spans="1:9" ht="18" customHeight="1">
      <c r="A29" s="504" t="s">
        <v>2764</v>
      </c>
      <c r="B29" s="505"/>
      <c r="C29" s="505"/>
      <c r="D29" s="466" t="s">
        <v>600</v>
      </c>
      <c r="E29" s="464"/>
      <c r="F29" s="464"/>
      <c r="G29" s="110">
        <v>33.0</v>
      </c>
      <c r="H29" s="435" t="s">
        <v>2347</v>
      </c>
      <c r="I29" s="442"/>
    </row>
    <row r="30" spans="1:9" ht="18" customHeight="1" thickBot="1">
      <c r="A30" s="506"/>
      <c r="B30" s="507"/>
      <c r="C30" s="507"/>
      <c r="D30" s="459" t="s">
        <v>601</v>
      </c>
      <c r="E30" s="460"/>
      <c r="F30" s="460"/>
      <c r="G30" s="111">
        <v>34.0</v>
      </c>
      <c r="H30" s="435" t="s">
        <v>2347</v>
      </c>
      <c r="I30" s="442"/>
    </row>
    <row r="31" spans="1:9" ht="18" customHeight="1" thickBot="1">
      <c r="A31" s="475" t="s">
        <v>542</v>
      </c>
      <c r="B31" s="440"/>
      <c r="C31" s="476"/>
      <c r="D31" s="472" t="s">
        <v>521</v>
      </c>
      <c r="E31" s="474"/>
      <c r="F31" s="472" t="s">
        <v>539</v>
      </c>
      <c r="G31" s="473"/>
      <c r="H31" s="474"/>
      <c r="I31" s="7" t="s">
        <v>538</v>
      </c>
    </row>
    <row r="32" spans="1:9" ht="18" customHeight="1">
      <c r="A32" s="488" t="s">
        <v>540</v>
      </c>
      <c r="B32" s="115" t="s">
        <v>532</v>
      </c>
      <c r="C32" s="8">
        <v>40.0</v>
      </c>
      <c r="D32" s="483">
        <f>+SUM(B.2!E8:E17)+A.5_B.3!B15</f>
        <v>0.0</v>
      </c>
      <c r="E32" s="485"/>
      <c r="F32" s="483">
        <f>+SUM(B.2!F8:F17)+A.5_B.3!C15</f>
        <v>0.0</v>
      </c>
      <c r="G32" s="484"/>
      <c r="H32" s="485"/>
      <c r="I32" s="120" t="s">
        <v>2347</v>
      </c>
    </row>
    <row r="33" spans="1:9" ht="18" customHeight="1">
      <c r="A33" s="489"/>
      <c r="B33" s="117" t="s">
        <v>533</v>
      </c>
      <c r="C33" s="8">
        <v>41.0</v>
      </c>
      <c r="D33" s="483">
        <f>+SUM(B.2!G8:G17)+SUM(B.2!I8:I17)+A.5_B.3!D15+A.5_B.3!F15</f>
        <v>0.0</v>
      </c>
      <c r="E33" s="485"/>
      <c r="F33" s="483">
        <f>+SUM(B.2!H8:H17)+SUM(B.2!J8:J17)+A.5_B.3!E15+A.5_B.3!G15</f>
        <v>0.0</v>
      </c>
      <c r="G33" s="484"/>
      <c r="H33" s="485"/>
      <c r="I33" s="120" t="s">
        <v>2347</v>
      </c>
    </row>
    <row r="34" spans="1:9" ht="18" customHeight="1">
      <c r="A34" s="486" t="s">
        <v>541</v>
      </c>
      <c r="B34" s="487"/>
      <c r="C34" s="6">
        <v>42.0</v>
      </c>
      <c r="D34" s="483" t="s">
        <v>2347</v>
      </c>
      <c r="E34" s="485"/>
      <c r="F34" s="483" t="s">
        <v>2347</v>
      </c>
      <c r="G34" s="484"/>
      <c r="H34" s="485"/>
      <c r="I34" s="120" t="s">
        <v>2347</v>
      </c>
    </row>
    <row r="35" spans="1:9" ht="18" customHeight="1">
      <c r="A35" s="516" t="s">
        <v>602</v>
      </c>
      <c r="B35" s="121" t="s">
        <v>532</v>
      </c>
      <c r="C35" s="6">
        <v>43.0</v>
      </c>
      <c r="D35" s="483" t="s">
        <v>2347</v>
      </c>
      <c r="E35" s="485"/>
      <c r="F35" s="483" t="s">
        <v>2347</v>
      </c>
      <c r="G35" s="484"/>
      <c r="H35" s="485"/>
      <c r="I35" s="120" t="s">
        <v>2347</v>
      </c>
    </row>
    <row r="36" spans="1:9" ht="18" customHeight="1">
      <c r="A36" s="517"/>
      <c r="B36" s="118" t="s">
        <v>533</v>
      </c>
      <c r="C36" s="6">
        <v>44.0</v>
      </c>
      <c r="D36" s="483" t="s">
        <v>2347</v>
      </c>
      <c r="E36" s="485"/>
      <c r="F36" s="483" t="s">
        <v>2347</v>
      </c>
      <c r="G36" s="484"/>
      <c r="H36" s="485"/>
      <c r="I36" s="120" t="s">
        <v>2347</v>
      </c>
    </row>
    <row r="37" spans="1:9" ht="18" customHeight="1">
      <c r="A37" s="481" t="s">
        <v>2765</v>
      </c>
      <c r="B37" s="538"/>
      <c r="C37" s="6">
        <v>45.0</v>
      </c>
      <c r="D37" s="514"/>
      <c r="E37" s="515"/>
      <c r="F37" s="483" t="s">
        <v>2347</v>
      </c>
      <c r="G37" s="484"/>
      <c r="H37" s="485"/>
      <c r="I37" s="120" t="s">
        <v>2347</v>
      </c>
    </row>
    <row r="38" spans="1:9" ht="18" customHeight="1" thickBot="1">
      <c r="A38" s="518" t="s">
        <v>2462</v>
      </c>
      <c r="B38" s="519"/>
      <c r="C38" s="51">
        <v>46.0</v>
      </c>
      <c r="D38" s="520"/>
      <c r="E38" s="521"/>
      <c r="F38" s="522" t="s">
        <v>2347</v>
      </c>
      <c r="G38" s="523"/>
      <c r="H38" s="524"/>
      <c r="I38" s="52" t="s">
        <v>2347</v>
      </c>
    </row>
    <row r="39" spans="1:9" ht="18" customHeight="1" thickBot="1">
      <c r="A39" s="525" t="s">
        <v>2309</v>
      </c>
      <c r="B39" s="526"/>
      <c r="C39" s="53">
        <v>47.0</v>
      </c>
      <c r="D39" s="527" t="s">
        <v>2347</v>
      </c>
      <c r="E39" s="528"/>
      <c r="F39" s="527" t="s">
        <v>2347</v>
      </c>
      <c r="G39" s="529"/>
      <c r="H39" s="528"/>
      <c r="I39" s="122" t="s">
        <v>2347</v>
      </c>
    </row>
    <row r="40" spans="1:9" ht="18" customHeight="1" thickBot="1">
      <c r="A40" s="438" t="s">
        <v>543</v>
      </c>
      <c r="B40" s="439"/>
      <c r="C40" s="439"/>
      <c r="D40" s="439"/>
      <c r="E40" s="439"/>
      <c r="F40" s="439"/>
      <c r="G40" s="439"/>
      <c r="H40" s="440"/>
      <c r="I40" s="441"/>
    </row>
    <row r="41" spans="1:9" ht="18" customHeight="1">
      <c r="A41" s="533" t="s">
        <v>544</v>
      </c>
      <c r="B41" s="534"/>
      <c r="C41" s="6">
        <v>50.0</v>
      </c>
      <c r="D41" s="530" t="s">
        <v>2347</v>
      </c>
      <c r="E41" s="531"/>
      <c r="F41" s="532"/>
      <c r="G41" s="535"/>
      <c r="H41" s="536"/>
      <c r="I41" s="537"/>
    </row>
    <row r="42" spans="1:9" ht="18" customHeight="1">
      <c r="A42" s="563" t="s">
        <v>2463</v>
      </c>
      <c r="B42" s="564"/>
      <c r="C42" s="551">
        <v>51.0</v>
      </c>
      <c r="D42" s="569" t="s">
        <v>545</v>
      </c>
      <c r="E42" s="570"/>
      <c r="F42" s="570"/>
      <c r="G42" s="571" t="s">
        <v>546</v>
      </c>
      <c r="H42" s="572"/>
      <c r="I42" s="573"/>
    </row>
    <row r="43" spans="1:9" ht="18" customHeight="1">
      <c r="A43" s="565"/>
      <c r="B43" s="566"/>
      <c r="C43" s="552"/>
      <c r="D43" s="508" t="s">
        <v>2347</v>
      </c>
      <c r="E43" s="508"/>
      <c r="F43" s="508"/>
      <c r="G43" s="508" t="s">
        <v>2347</v>
      </c>
      <c r="H43" s="508"/>
      <c r="I43" s="509"/>
    </row>
    <row r="44" spans="1:9" ht="18" customHeight="1">
      <c r="A44" s="553" t="s">
        <v>2766</v>
      </c>
      <c r="B44" s="562"/>
      <c r="C44" s="6">
        <v>52.0</v>
      </c>
      <c r="D44" s="567" t="s">
        <v>603</v>
      </c>
      <c r="E44" s="568"/>
      <c r="F44" s="123" t="s">
        <v>2348</v>
      </c>
      <c r="G44" s="512" t="s">
        <v>547</v>
      </c>
      <c r="H44" s="513"/>
      <c r="I44" s="124" t="s">
        <v>2347</v>
      </c>
    </row>
    <row r="45" spans="1:9" ht="18" customHeight="1" thickBot="1">
      <c r="A45" s="553" t="s">
        <v>2464</v>
      </c>
      <c r="B45" s="554"/>
      <c r="C45" s="6">
        <v>53.0</v>
      </c>
      <c r="D45" s="555" t="s">
        <v>605</v>
      </c>
      <c r="E45" s="556"/>
      <c r="F45" s="123" t="s">
        <v>2348</v>
      </c>
      <c r="G45" s="510" t="s">
        <v>548</v>
      </c>
      <c r="H45" s="511"/>
      <c r="I45" s="124" t="s">
        <v>2347</v>
      </c>
    </row>
    <row r="46" spans="1:9" ht="18" customHeight="1" thickBot="1">
      <c r="A46" s="438" t="s">
        <v>549</v>
      </c>
      <c r="B46" s="439"/>
      <c r="C46" s="439"/>
      <c r="D46" s="439"/>
      <c r="E46" s="439"/>
      <c r="F46" s="439"/>
      <c r="G46" s="439"/>
      <c r="H46" s="440"/>
      <c r="I46" s="441"/>
    </row>
    <row r="47" spans="1:9" ht="18" customHeight="1">
      <c r="A47" s="445" t="s">
        <v>2767</v>
      </c>
      <c r="B47" s="446"/>
      <c r="C47" s="446"/>
      <c r="D47" s="446"/>
      <c r="E47" s="446"/>
      <c r="F47" s="447"/>
      <c r="G47" s="110">
        <v>60.0</v>
      </c>
      <c r="H47" s="470" t="s">
        <v>2347</v>
      </c>
      <c r="I47" s="471"/>
    </row>
    <row r="48" spans="1:9" ht="18" customHeight="1">
      <c r="A48" s="445" t="s">
        <v>2467</v>
      </c>
      <c r="B48" s="446"/>
      <c r="C48" s="446"/>
      <c r="D48" s="446"/>
      <c r="E48" s="446"/>
      <c r="F48" s="447"/>
      <c r="G48" s="110">
        <v>61.0</v>
      </c>
      <c r="H48" s="470" t="s">
        <v>2347</v>
      </c>
      <c r="I48" s="471"/>
    </row>
    <row r="49" spans="1:9" ht="18" customHeight="1">
      <c r="A49" s="548" t="s">
        <v>2768</v>
      </c>
      <c r="B49" s="549"/>
      <c r="C49" s="549"/>
      <c r="D49" s="549"/>
      <c r="E49" s="549"/>
      <c r="F49" s="550"/>
      <c r="G49" s="9">
        <v>62.0</v>
      </c>
      <c r="H49" s="470" t="s">
        <v>2347</v>
      </c>
      <c r="I49" s="471"/>
    </row>
    <row r="50" spans="1:9" ht="18" customHeight="1">
      <c r="A50" s="548" t="s">
        <v>2466</v>
      </c>
      <c r="B50" s="549"/>
      <c r="C50" s="549"/>
      <c r="D50" s="549"/>
      <c r="E50" s="549"/>
      <c r="F50" s="550"/>
      <c r="G50" s="9">
        <v>63.0</v>
      </c>
      <c r="H50" s="470" t="s">
        <v>2347</v>
      </c>
      <c r="I50" s="471"/>
    </row>
    <row r="51" spans="1:9" ht="18" customHeight="1">
      <c r="A51" s="548" t="s">
        <v>2769</v>
      </c>
      <c r="B51" s="549"/>
      <c r="C51" s="549"/>
      <c r="D51" s="549"/>
      <c r="E51" s="549"/>
      <c r="F51" s="550"/>
      <c r="G51" s="9">
        <v>64.0</v>
      </c>
      <c r="H51" s="470" t="s">
        <v>2347</v>
      </c>
      <c r="I51" s="471"/>
    </row>
    <row r="52" spans="1:9" ht="18" customHeight="1">
      <c r="A52" s="548" t="s">
        <v>2465</v>
      </c>
      <c r="B52" s="549"/>
      <c r="C52" s="549"/>
      <c r="D52" s="549"/>
      <c r="E52" s="549"/>
      <c r="F52" s="550"/>
      <c r="G52" s="9">
        <v>65.0</v>
      </c>
      <c r="H52" s="470" t="s">
        <v>2347</v>
      </c>
      <c r="I52" s="471"/>
    </row>
    <row r="53" spans="1:9" ht="18" customHeight="1" thickBot="1">
      <c r="A53" s="557" t="s">
        <v>2770</v>
      </c>
      <c r="B53" s="558"/>
      <c r="C53" s="558"/>
      <c r="D53" s="558"/>
      <c r="E53" s="558"/>
      <c r="F53" s="559"/>
      <c r="G53" s="111">
        <v>66.0</v>
      </c>
      <c r="H53" s="560" t="s">
        <v>2347</v>
      </c>
      <c r="I53" s="561"/>
    </row>
    <row r="54" spans="1:9" ht="15" customHeight="1">
      <c r="A54" s="545" t="str">
        <f>+'Hlavička KH'!A61:P61</f>
        <v>Formulář zpracovala ASPEKT HM, daňová, účetní a auditorská kancelář, www.danovapriznani.cz, business.center.cz</v>
      </c>
      <c r="B54" s="546"/>
      <c r="C54" s="546"/>
      <c r="D54" s="546"/>
      <c r="E54" s="546"/>
      <c r="F54" s="546"/>
      <c r="G54" s="546"/>
      <c r="H54" s="546"/>
      <c r="I54" s="547"/>
    </row>
    <row r="55" spans="1:9" ht="13.5" thickBot="1">
      <c r="A55" s="542">
        <v>2.0</v>
      </c>
      <c r="B55" s="543"/>
      <c r="C55" s="543"/>
      <c r="D55" s="543"/>
      <c r="E55" s="543"/>
      <c r="F55" s="543"/>
      <c r="G55" s="543"/>
      <c r="H55" s="543"/>
      <c r="I55" s="544"/>
    </row>
    <row r="56" spans="1:9" ht="12.75">
      <c r="A56" s="125"/>
      <c r="B56" s="125"/>
      <c r="C56" s="126"/>
      <c r="D56" s="113"/>
      <c r="E56" s="113"/>
      <c r="F56" s="113"/>
      <c r="G56" s="113"/>
      <c r="H56" s="113"/>
      <c r="I56" s="113"/>
    </row>
    <row r="57" spans="1:9" ht="12.75">
      <c r="A57" s="125"/>
      <c r="B57" s="125"/>
      <c r="C57" s="126"/>
      <c r="D57" s="113"/>
      <c r="E57" s="113"/>
      <c r="F57" s="113"/>
      <c r="G57" s="113"/>
      <c r="H57" s="113"/>
      <c r="I57" s="113"/>
    </row>
    <row r="58" spans="1:9" ht="12.75">
      <c r="A58" s="125"/>
      <c r="B58" s="125"/>
      <c r="C58" s="126"/>
      <c r="D58" s="113"/>
      <c r="E58" s="113"/>
      <c r="F58" s="113"/>
      <c r="G58" s="113"/>
      <c r="H58" s="113"/>
      <c r="I58" s="113"/>
    </row>
    <row r="59" spans="1:9" ht="12.75">
      <c r="A59" s="125"/>
      <c r="B59" s="125"/>
      <c r="C59" s="126"/>
      <c r="D59" s="113"/>
      <c r="E59" s="113"/>
      <c r="F59" s="113"/>
      <c r="G59" s="113"/>
      <c r="H59" s="113"/>
      <c r="I59" s="113"/>
    </row>
    <row r="60" spans="1:9" ht="12.75">
      <c r="A60" s="125"/>
      <c r="B60" s="125"/>
      <c r="C60" s="126"/>
      <c r="D60" s="113"/>
      <c r="E60" s="113"/>
      <c r="F60" s="113"/>
      <c r="G60" s="113"/>
      <c r="H60" s="113"/>
      <c r="I60" s="113"/>
    </row>
    <row r="61" spans="1:9" ht="12.75">
      <c r="A61" s="125"/>
      <c r="B61" s="125"/>
      <c r="C61" s="126"/>
      <c r="D61" s="113"/>
      <c r="E61" s="113"/>
      <c r="F61" s="113"/>
      <c r="G61" s="113"/>
      <c r="H61" s="113"/>
      <c r="I61" s="113"/>
    </row>
    <row r="62" spans="1:9" ht="12.75">
      <c r="A62" s="125"/>
      <c r="B62" s="125"/>
      <c r="C62" s="126"/>
      <c r="D62" s="113"/>
      <c r="E62" s="113"/>
      <c r="F62" s="113"/>
      <c r="G62" s="113"/>
      <c r="H62" s="113"/>
      <c r="I62" s="113"/>
    </row>
    <row r="63" spans="1:9" ht="12.75">
      <c r="A63" s="125"/>
      <c r="B63" s="125"/>
      <c r="C63" s="126"/>
      <c r="D63" s="113"/>
      <c r="E63" s="113"/>
      <c r="F63" s="113"/>
      <c r="G63" s="113"/>
      <c r="H63" s="113"/>
      <c r="I63" s="113"/>
    </row>
    <row r="64" spans="1:9" ht="12.75">
      <c r="A64" s="125"/>
      <c r="B64" s="125"/>
      <c r="C64" s="126"/>
      <c r="D64" s="113"/>
      <c r="E64" s="113"/>
      <c r="F64" s="113"/>
      <c r="G64" s="113"/>
      <c r="H64" s="113"/>
      <c r="I64" s="113"/>
    </row>
    <row r="65" spans="1:9" ht="12.75">
      <c r="A65" s="125"/>
      <c r="B65" s="125"/>
      <c r="C65" s="126"/>
      <c r="D65" s="113"/>
      <c r="E65" s="113"/>
      <c r="F65" s="113"/>
      <c r="G65" s="113"/>
      <c r="H65" s="113"/>
      <c r="I65" s="113"/>
    </row>
    <row r="66" spans="1:9" ht="12.75">
      <c r="A66" s="125"/>
      <c r="B66" s="125"/>
      <c r="C66" s="126"/>
      <c r="D66" s="113"/>
      <c r="E66" s="113"/>
      <c r="F66" s="113"/>
      <c r="G66" s="113"/>
      <c r="H66" s="113"/>
      <c r="I66" s="113"/>
    </row>
    <row r="67" spans="1:9" ht="12.75">
      <c r="A67" s="125"/>
      <c r="B67" s="125"/>
      <c r="C67" s="126"/>
      <c r="D67" s="113"/>
      <c r="E67" s="113"/>
      <c r="F67" s="113"/>
      <c r="G67" s="113"/>
      <c r="H67" s="113"/>
      <c r="I67" s="113"/>
    </row>
    <row r="68" spans="1:9" ht="12.75">
      <c r="A68" s="125"/>
      <c r="B68" s="125"/>
      <c r="C68" s="126"/>
      <c r="D68" s="113"/>
      <c r="E68" s="113"/>
      <c r="F68" s="113"/>
      <c r="G68" s="113"/>
      <c r="H68" s="113"/>
      <c r="I68" s="113"/>
    </row>
    <row r="69" spans="1:9" ht="12.75">
      <c r="A69" s="125"/>
      <c r="B69" s="125"/>
      <c r="C69" s="126"/>
      <c r="D69" s="113"/>
      <c r="E69" s="113"/>
      <c r="F69" s="113"/>
      <c r="G69" s="113"/>
      <c r="H69" s="113"/>
      <c r="I69" s="113"/>
    </row>
    <row r="70" spans="1:9" ht="12.75">
      <c r="A70" s="125"/>
      <c r="B70" s="125"/>
      <c r="C70" s="126"/>
      <c r="D70" s="113"/>
      <c r="E70" s="113"/>
      <c r="F70" s="113"/>
      <c r="G70" s="113"/>
      <c r="H70" s="113"/>
      <c r="I70" s="113"/>
    </row>
    <row r="71" spans="1:9" ht="12.75">
      <c r="A71" s="125"/>
      <c r="B71" s="125"/>
      <c r="C71" s="126"/>
      <c r="D71" s="113"/>
      <c r="E71" s="113"/>
      <c r="F71" s="113"/>
      <c r="G71" s="113"/>
      <c r="H71" s="113"/>
      <c r="I71" s="113"/>
    </row>
    <row r="72" spans="1:9" ht="12.75">
      <c r="A72" s="125"/>
      <c r="B72" s="125"/>
      <c r="C72" s="126"/>
      <c r="D72" s="113"/>
      <c r="E72" s="113"/>
      <c r="F72" s="113"/>
      <c r="G72" s="113"/>
      <c r="H72" s="113"/>
      <c r="I72" s="113"/>
    </row>
    <row r="73" spans="1:9" ht="12.75">
      <c r="A73" s="125"/>
      <c r="B73" s="125"/>
      <c r="C73" s="126"/>
      <c r="D73" s="113"/>
      <c r="E73" s="113"/>
      <c r="F73" s="113"/>
      <c r="G73" s="113"/>
      <c r="H73" s="113"/>
      <c r="I73" s="113"/>
    </row>
    <row r="74" spans="1:9" ht="12.75">
      <c r="A74" s="125"/>
      <c r="B74" s="125"/>
      <c r="C74" s="126"/>
      <c r="D74" s="113"/>
      <c r="E74" s="113"/>
      <c r="F74" s="113"/>
      <c r="G74" s="113"/>
      <c r="H74" s="113"/>
      <c r="I74" s="113"/>
    </row>
    <row r="75" spans="1:9" ht="12.75">
      <c r="A75" s="125"/>
      <c r="B75" s="125"/>
      <c r="C75" s="126"/>
      <c r="D75" s="113"/>
      <c r="E75" s="113"/>
      <c r="F75" s="113"/>
      <c r="G75" s="113"/>
      <c r="H75" s="113"/>
      <c r="I75" s="113"/>
    </row>
    <row r="76" spans="1:9" ht="12.75">
      <c r="A76" s="125"/>
      <c r="B76" s="125"/>
      <c r="C76" s="126"/>
      <c r="D76" s="113"/>
      <c r="E76" s="113"/>
      <c r="F76" s="113"/>
      <c r="G76" s="113"/>
      <c r="H76" s="113"/>
      <c r="I76" s="113"/>
    </row>
    <row r="77" spans="1:9" ht="12.75">
      <c r="A77" s="125"/>
      <c r="B77" s="125"/>
      <c r="C77" s="126"/>
      <c r="D77" s="113"/>
      <c r="E77" s="113"/>
      <c r="F77" s="113"/>
      <c r="G77" s="113"/>
      <c r="H77" s="113"/>
      <c r="I77" s="113"/>
    </row>
    <row r="78" spans="1:9" ht="12.75">
      <c r="A78" s="125"/>
      <c r="B78" s="125"/>
      <c r="C78" s="126"/>
      <c r="D78" s="113"/>
      <c r="E78" s="113"/>
      <c r="F78" s="113"/>
      <c r="G78" s="113"/>
      <c r="H78" s="113"/>
      <c r="I78" s="113"/>
    </row>
    <row r="79" spans="1:9" ht="12.75">
      <c r="A79" s="125"/>
      <c r="B79" s="125"/>
      <c r="C79" s="126"/>
      <c r="D79" s="113"/>
      <c r="E79" s="113"/>
      <c r="F79" s="113"/>
      <c r="G79" s="113"/>
      <c r="H79" s="113"/>
      <c r="I79" s="113"/>
    </row>
    <row r="80" spans="1:9" ht="12.75">
      <c r="A80" s="125"/>
      <c r="B80" s="125"/>
      <c r="C80" s="126"/>
      <c r="D80" s="113"/>
      <c r="E80" s="113"/>
      <c r="F80" s="113"/>
      <c r="G80" s="113"/>
      <c r="H80" s="113"/>
      <c r="I80" s="113"/>
    </row>
    <row r="81" spans="1:9" ht="12.75">
      <c r="A81" s="125"/>
      <c r="B81" s="125"/>
      <c r="C81" s="126"/>
      <c r="D81" s="113"/>
      <c r="E81" s="113"/>
      <c r="F81" s="113"/>
      <c r="G81" s="113"/>
      <c r="H81" s="113"/>
      <c r="I81" s="113"/>
    </row>
    <row r="82" spans="1:3" s="113" customFormat="1" ht="12.75">
      <c r="A82" s="125"/>
      <c r="B82" s="125"/>
      <c r="C82" s="126"/>
    </row>
    <row r="83" spans="1:3" s="113" customFormat="1" ht="12.75">
      <c r="A83" s="125"/>
      <c r="B83" s="125"/>
      <c r="C83" s="126"/>
    </row>
    <row r="84" spans="1:3" s="113" customFormat="1" ht="12.75">
      <c r="A84" s="125"/>
      <c r="B84" s="125"/>
      <c r="C84" s="126"/>
    </row>
    <row r="85" spans="1:3" s="113" customFormat="1" ht="12.75">
      <c r="A85" s="125"/>
      <c r="B85" s="125"/>
      <c r="C85" s="126"/>
    </row>
    <row r="86" spans="1:3" s="113" customFormat="1" ht="12.75">
      <c r="A86" s="125"/>
      <c r="B86" s="125"/>
      <c r="C86" s="126"/>
    </row>
    <row r="87" spans="1:3" s="113" customFormat="1" ht="12.75">
      <c r="A87" s="125"/>
      <c r="B87" s="125"/>
      <c r="C87" s="126"/>
    </row>
    <row r="88" spans="1:3" s="113" customFormat="1" ht="12.75">
      <c r="A88" s="125"/>
      <c r="B88" s="125"/>
      <c r="C88" s="126"/>
    </row>
    <row r="89" spans="1:3" s="113" customFormat="1" ht="12.75">
      <c r="A89" s="125"/>
      <c r="B89" s="125"/>
      <c r="C89" s="126"/>
    </row>
    <row r="90" spans="1:3" s="113" customFormat="1" ht="12.75">
      <c r="A90" s="125"/>
      <c r="B90" s="125"/>
      <c r="C90" s="126"/>
    </row>
    <row r="91" spans="1:3" s="113" customFormat="1" ht="12.75">
      <c r="A91" s="125"/>
      <c r="B91" s="125"/>
      <c r="C91" s="126"/>
    </row>
    <row r="92" spans="1:3" s="113" customFormat="1" ht="12.75">
      <c r="A92" s="125"/>
      <c r="B92" s="125"/>
      <c r="C92" s="126"/>
    </row>
    <row r="93" spans="1:3" s="113" customFormat="1" ht="12.75">
      <c r="A93" s="125"/>
      <c r="B93" s="125"/>
      <c r="C93" s="126"/>
    </row>
    <row r="94" spans="1:3" s="113" customFormat="1" ht="12.75">
      <c r="A94" s="125"/>
      <c r="B94" s="125"/>
      <c r="C94" s="126"/>
    </row>
    <row r="95" spans="1:3" s="113" customFormat="1" ht="12.75">
      <c r="A95" s="125"/>
      <c r="B95" s="125"/>
      <c r="C95" s="126"/>
    </row>
    <row r="96" spans="1:3" s="113" customFormat="1" ht="12.75">
      <c r="A96" s="125"/>
      <c r="B96" s="125"/>
      <c r="C96" s="126"/>
    </row>
    <row r="97" spans="1:3" s="113" customFormat="1" ht="12.75">
      <c r="A97" s="125"/>
      <c r="B97" s="125"/>
      <c r="C97" s="126"/>
    </row>
    <row r="98" spans="1:3" s="113" customFormat="1" ht="12.75">
      <c r="A98" s="125"/>
      <c r="B98" s="125"/>
      <c r="C98" s="126"/>
    </row>
    <row r="99" spans="1:3" s="113" customFormat="1" ht="12.75">
      <c r="A99" s="125"/>
      <c r="B99" s="125"/>
      <c r="C99" s="126"/>
    </row>
    <row r="100" spans="1:3" s="113" customFormat="1" ht="12.75">
      <c r="A100" s="125"/>
      <c r="B100" s="125"/>
      <c r="C100" s="126"/>
    </row>
    <row r="101" spans="1:3" s="113" customFormat="1" ht="12.75">
      <c r="A101" s="125"/>
      <c r="B101" s="125"/>
      <c r="C101" s="126"/>
    </row>
    <row r="102" spans="1:3" s="113" customFormat="1" ht="12.75">
      <c r="A102" s="125"/>
      <c r="B102" s="125"/>
      <c r="C102" s="126"/>
    </row>
    <row r="103" spans="1:3" s="113" customFormat="1" ht="12.75">
      <c r="A103" s="125"/>
      <c r="B103" s="125"/>
      <c r="C103" s="126"/>
    </row>
    <row r="104" spans="1:3" s="113" customFormat="1" ht="12.75">
      <c r="A104" s="125"/>
      <c r="B104" s="125"/>
      <c r="C104" s="126"/>
    </row>
    <row r="105" spans="1:3" s="113" customFormat="1" ht="12.75">
      <c r="A105" s="125"/>
      <c r="B105" s="125"/>
      <c r="C105" s="126"/>
    </row>
    <row r="106" spans="1:3" s="113" customFormat="1" ht="12.75">
      <c r="A106" s="125"/>
      <c r="B106" s="125"/>
      <c r="C106" s="126"/>
    </row>
    <row r="107" spans="1:3" s="113" customFormat="1" ht="12.75">
      <c r="A107" s="125"/>
      <c r="B107" s="125"/>
      <c r="C107" s="126"/>
    </row>
    <row r="108" spans="1:3" s="113" customFormat="1" ht="12.75">
      <c r="A108" s="125"/>
      <c r="B108" s="125"/>
      <c r="C108" s="126"/>
    </row>
    <row r="109" spans="1:3" s="113" customFormat="1" ht="12.75">
      <c r="A109" s="125"/>
      <c r="B109" s="125"/>
      <c r="C109" s="126"/>
    </row>
    <row r="110" spans="1:3" s="113" customFormat="1" ht="12.75">
      <c r="A110" s="125"/>
      <c r="B110" s="125"/>
      <c r="C110" s="126"/>
    </row>
    <row r="111" spans="1:3" s="113" customFormat="1" ht="12.75">
      <c r="A111" s="125"/>
      <c r="B111" s="125"/>
      <c r="C111" s="126"/>
    </row>
    <row r="112" spans="1:3" s="113" customFormat="1" ht="12.75">
      <c r="A112" s="125"/>
      <c r="B112" s="125"/>
      <c r="C112" s="126"/>
    </row>
    <row r="113" spans="1:3" s="113" customFormat="1" ht="12.75">
      <c r="A113" s="125"/>
      <c r="B113" s="125"/>
      <c r="C113" s="126"/>
    </row>
    <row r="114" spans="1:3" s="113" customFormat="1" ht="12.75">
      <c r="A114" s="125"/>
      <c r="B114" s="125"/>
      <c r="C114" s="126"/>
    </row>
    <row r="115" spans="1:3" s="113" customFormat="1" ht="12.75">
      <c r="A115" s="125"/>
      <c r="B115" s="125"/>
      <c r="C115" s="126"/>
    </row>
    <row r="116" spans="1:3" s="113" customFormat="1" ht="12.75">
      <c r="A116" s="125"/>
      <c r="B116" s="125"/>
      <c r="C116" s="126"/>
    </row>
    <row r="117" spans="1:3" s="113" customFormat="1" ht="12.75">
      <c r="A117" s="125"/>
      <c r="B117" s="125"/>
      <c r="C117" s="126"/>
    </row>
    <row r="118" spans="1:3" s="113" customFormat="1" ht="12.75">
      <c r="A118" s="125"/>
      <c r="B118" s="125"/>
      <c r="C118" s="126"/>
    </row>
    <row r="119" spans="1:3" s="113" customFormat="1" ht="12.75">
      <c r="A119" s="125"/>
      <c r="B119" s="125"/>
      <c r="C119" s="126"/>
    </row>
    <row r="120" spans="1:3" s="113" customFormat="1" ht="12.75">
      <c r="A120" s="125"/>
      <c r="B120" s="125"/>
      <c r="C120" s="126"/>
    </row>
    <row r="121" spans="1:3" s="113" customFormat="1" ht="12.75">
      <c r="A121" s="125"/>
      <c r="B121" s="125"/>
      <c r="C121" s="126"/>
    </row>
    <row r="122" spans="1:3" s="113" customFormat="1" ht="12.75">
      <c r="A122" s="125"/>
      <c r="B122" s="125"/>
      <c r="C122" s="126"/>
    </row>
    <row r="123" spans="1:3" s="113" customFormat="1" ht="12.75">
      <c r="A123" s="125"/>
      <c r="B123" s="125"/>
      <c r="C123" s="126"/>
    </row>
    <row r="124" spans="1:3" s="113" customFormat="1" ht="12.75">
      <c r="A124" s="125"/>
      <c r="B124" s="125"/>
      <c r="C124" s="126"/>
    </row>
    <row r="125" spans="1:3" s="113" customFormat="1" ht="12.75">
      <c r="A125" s="125"/>
      <c r="B125" s="125"/>
      <c r="C125" s="126"/>
    </row>
    <row r="126" spans="1:3" s="113" customFormat="1" ht="12.75">
      <c r="A126" s="125"/>
      <c r="B126" s="125"/>
      <c r="C126" s="126"/>
    </row>
    <row r="127" spans="1:3" s="113" customFormat="1" ht="12.75">
      <c r="A127" s="125"/>
      <c r="B127" s="125"/>
      <c r="C127" s="126"/>
    </row>
    <row r="128" spans="1:3" s="113" customFormat="1" ht="12.75">
      <c r="A128" s="125"/>
      <c r="B128" s="125"/>
      <c r="C128" s="126"/>
    </row>
    <row r="129" spans="1:3" s="113" customFormat="1" ht="12.75">
      <c r="A129" s="125"/>
      <c r="B129" s="125"/>
      <c r="C129" s="126"/>
    </row>
    <row r="130" spans="1:3" s="113" customFormat="1" ht="12.75">
      <c r="A130" s="125"/>
      <c r="B130" s="125"/>
      <c r="C130" s="126"/>
    </row>
    <row r="131" spans="1:3" s="113" customFormat="1" ht="12.75">
      <c r="A131" s="125"/>
      <c r="B131" s="125"/>
      <c r="C131" s="126"/>
    </row>
    <row r="132" spans="1:3" s="113" customFormat="1" ht="12.75">
      <c r="A132" s="125"/>
      <c r="B132" s="125"/>
      <c r="C132" s="126"/>
    </row>
    <row r="133" spans="1:3" s="113" customFormat="1" ht="12.75">
      <c r="A133" s="125"/>
      <c r="B133" s="125"/>
      <c r="C133" s="126"/>
    </row>
    <row r="134" spans="1:3" s="113" customFormat="1" ht="12.75">
      <c r="A134" s="125"/>
      <c r="B134" s="125"/>
      <c r="C134" s="126"/>
    </row>
    <row r="135" spans="1:3" s="113" customFormat="1" ht="12.75">
      <c r="A135" s="125"/>
      <c r="B135" s="125"/>
      <c r="C135" s="126"/>
    </row>
    <row r="136" spans="1:3" s="113" customFormat="1" ht="12.75">
      <c r="A136" s="125"/>
      <c r="B136" s="125"/>
      <c r="C136" s="126"/>
    </row>
    <row r="137" spans="1:3" s="113" customFormat="1" ht="12.75">
      <c r="A137" s="125"/>
      <c r="B137" s="125"/>
      <c r="C137" s="126"/>
    </row>
  </sheetData>
  <sheetProtection algorithmName="SHA-512" hashValue="E/HVDrxEjv9bBZjc3yoz6UxDt4WSyuAuypHxL67nW5CtwrvDN7TP6WHPvsctkcW8oqsUNGLZGhLjX4P6ENKEIA==" saltValue="tf/uKZ1SVhXMD5cFQrIivA==" spinCount="100000" sheet="1" objects="1" scenarios="1"/>
  <mergeCells count="125">
    <mergeCell ref="A1:I1"/>
    <mergeCell ref="A46:I46"/>
    <mergeCell ref="H48:I48"/>
    <mergeCell ref="A55:I55"/>
    <mergeCell ref="A54:I54"/>
    <mergeCell ref="A48:F48"/>
    <mergeCell ref="A50:F50"/>
    <mergeCell ref="A52:F52"/>
    <mergeCell ref="H52:I52"/>
    <mergeCell ref="C42:C43"/>
    <mergeCell ref="D43:F43"/>
    <mergeCell ref="H51:I51"/>
    <mergeCell ref="A45:B45"/>
    <mergeCell ref="D45:E45"/>
    <mergeCell ref="A53:F53"/>
    <mergeCell ref="H53:I53"/>
    <mergeCell ref="A51:F51"/>
    <mergeCell ref="A44:B44"/>
    <mergeCell ref="A42:B43"/>
    <mergeCell ref="H50:I50"/>
    <mergeCell ref="D44:E44"/>
    <mergeCell ref="D42:F42"/>
    <mergeCell ref="G42:I42"/>
    <mergeCell ref="A49:F49"/>
    <mergeCell ref="H49:I49"/>
    <mergeCell ref="G43:I43"/>
    <mergeCell ref="G45:H45"/>
    <mergeCell ref="G44:H44"/>
    <mergeCell ref="D37:E37"/>
    <mergeCell ref="F37:H37"/>
    <mergeCell ref="A35:A36"/>
    <mergeCell ref="A40:I40"/>
    <mergeCell ref="A38:B38"/>
    <mergeCell ref="D38:E38"/>
    <mergeCell ref="F38:H38"/>
    <mergeCell ref="A39:B39"/>
    <mergeCell ref="D39:E39"/>
    <mergeCell ref="F39:H39"/>
    <mergeCell ref="D41:F41"/>
    <mergeCell ref="F36:H36"/>
    <mergeCell ref="A41:B41"/>
    <mergeCell ref="D36:E36"/>
    <mergeCell ref="G41:I41"/>
    <mergeCell ref="A37:B37"/>
    <mergeCell ref="H3:I3"/>
    <mergeCell ref="D3:G3"/>
    <mergeCell ref="D4:G4"/>
    <mergeCell ref="H4:I4"/>
    <mergeCell ref="D32:E32"/>
    <mergeCell ref="D35:E35"/>
    <mergeCell ref="F35:H35"/>
    <mergeCell ref="A6:A7"/>
    <mergeCell ref="D6:G6"/>
    <mergeCell ref="D5:G5"/>
    <mergeCell ref="H6:I6"/>
    <mergeCell ref="H7:I7"/>
    <mergeCell ref="A4:A5"/>
    <mergeCell ref="A3:B3"/>
    <mergeCell ref="A8:A9"/>
    <mergeCell ref="D9:G9"/>
    <mergeCell ref="H30:I30"/>
    <mergeCell ref="A28:F28"/>
    <mergeCell ref="D33:E33"/>
    <mergeCell ref="F33:H33"/>
    <mergeCell ref="H29:I29"/>
    <mergeCell ref="A24:F24"/>
    <mergeCell ref="A29:C30"/>
    <mergeCell ref="D29:F29"/>
    <mergeCell ref="A2:I2"/>
    <mergeCell ref="A47:F47"/>
    <mergeCell ref="H47:I47"/>
    <mergeCell ref="D13:G13"/>
    <mergeCell ref="H13:I13"/>
    <mergeCell ref="D15:G15"/>
    <mergeCell ref="F31:H31"/>
    <mergeCell ref="D31:E31"/>
    <mergeCell ref="A31:C31"/>
    <mergeCell ref="A18:F18"/>
    <mergeCell ref="A10:A11"/>
    <mergeCell ref="A12:B12"/>
    <mergeCell ref="H11:I11"/>
    <mergeCell ref="H15:I15"/>
    <mergeCell ref="D11:G11"/>
    <mergeCell ref="D12:G12"/>
    <mergeCell ref="D8:G8"/>
    <mergeCell ref="H8:I8"/>
    <mergeCell ref="D7:G7"/>
    <mergeCell ref="F32:H32"/>
    <mergeCell ref="D34:E34"/>
    <mergeCell ref="F34:H34"/>
    <mergeCell ref="A34:B34"/>
    <mergeCell ref="A32:A33"/>
    <mergeCell ref="D30:F30"/>
    <mergeCell ref="A26:C27"/>
    <mergeCell ref="D26:F26"/>
    <mergeCell ref="D27:F27"/>
    <mergeCell ref="A22:F22"/>
    <mergeCell ref="A23:F23"/>
    <mergeCell ref="H28:I28"/>
    <mergeCell ref="H26:I26"/>
    <mergeCell ref="H27:I27"/>
    <mergeCell ref="H9:I9"/>
    <mergeCell ref="H5:I5"/>
    <mergeCell ref="A25:I25"/>
    <mergeCell ref="H19:I19"/>
    <mergeCell ref="H22:I22"/>
    <mergeCell ref="H24:I24"/>
    <mergeCell ref="H23:I23"/>
    <mergeCell ref="H20:I20"/>
    <mergeCell ref="H21:I21"/>
    <mergeCell ref="H18:I18"/>
    <mergeCell ref="A21:F21"/>
    <mergeCell ref="H16:I16"/>
    <mergeCell ref="D10:G10"/>
    <mergeCell ref="H12:I12"/>
    <mergeCell ref="H10:I10"/>
    <mergeCell ref="H14:I14"/>
    <mergeCell ref="H17:I17"/>
    <mergeCell ref="A19:F19"/>
    <mergeCell ref="A20:F20"/>
    <mergeCell ref="D16:G16"/>
    <mergeCell ref="A15:A16"/>
    <mergeCell ref="A17:G17"/>
    <mergeCell ref="A13:A14"/>
    <mergeCell ref="D14:G14"/>
  </mergeCells>
  <printOptions horizontalCentered="1" verticalCentered="1"/>
  <pageMargins left="0.3937007874015748" right="0.3937007874015748" top="0.3937007874015748" bottom="0.3937007874015748" header="0.5118110236220472" footer="0.5118110236220472"/>
  <pageSetup horizontalDpi="144" verticalDpi="144" orientation="portrait" paperSize="9" scale="83"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1742"/>
  <sheetViews>
    <sheetView workbookViewId="0" topLeftCell="B1">
      <selection pane="topLeft" activeCell="C2" sqref="C2"/>
    </sheetView>
  </sheetViews>
  <sheetFormatPr defaultRowHeight="12.75"/>
  <cols>
    <col min="1" max="1" width="5" bestFit="1" customWidth="1"/>
    <col min="2" max="2" width="68.14285714285714" bestFit="1" customWidth="1"/>
    <col min="3" max="3" width="7" style="5" bestFit="1" customWidth="1"/>
    <col min="4" max="4" width="53" customWidth="1"/>
    <col min="5" max="5" width="68.14285714285714" bestFit="1" customWidth="1"/>
    <col min="6" max="6" width="20" bestFit="1" customWidth="1"/>
    <col min="7" max="7" width="11.285714285714286" bestFit="1" customWidth="1"/>
    <col min="8" max="8" width="17.285714285714285" customWidth="1"/>
  </cols>
  <sheetData>
    <row r="1" spans="2:4" ht="12.75">
      <c r="B1" s="66" t="s">
        <v>833</v>
      </c>
      <c r="C1" s="65" t="s">
        <v>832</v>
      </c>
      <c r="D1">
        <f>COUNTIF(E2:E991,"?*")</f>
        <v>990.0</v>
      </c>
    </row>
    <row r="2" spans="1:9" ht="12.75">
      <c r="A2" s="68">
        <f>IF(ISNUMBER(SEARCH(ZAKL_DATA!$B$29,B2)),MAX($A$1:A1)+1,0)</f>
        <v>1.0</v>
      </c>
      <c r="B2" s="67" t="s">
        <v>834</v>
      </c>
      <c r="C2" s="93" t="s">
        <v>1327</v>
      </c>
      <c r="D2" t="str">
        <f ca="1">OFFSET($E$2,,,COUNTIF($E$2:$E$991,"?*"))</f>
        <v>Rostlinná a živočišná výroba, myslivost a související činnosti</v>
      </c>
      <c r="E2" t="str">
        <f>IFERROR(VLOOKUP(ROWS($E$2:E2),$A$2:$B$991,2,0),"")</f>
        <v>Rostlinná a živočišná výroba, myslivost a související činnosti</v>
      </c>
      <c r="H2" s="95"/>
      <c r="I2" s="97"/>
    </row>
    <row r="3" spans="1:9" ht="12.75">
      <c r="A3" s="68">
        <f>IF(ISNUMBER(SEARCH(ZAKL_DATA!$B$29,B3)),MAX($A$1:A2)+1,0)</f>
        <v>2.0</v>
      </c>
      <c r="B3" s="67" t="s">
        <v>835</v>
      </c>
      <c r="C3" s="93" t="s">
        <v>1328</v>
      </c>
      <c r="E3" t="str">
        <f>IFERROR(VLOOKUP(ROWS($E$2:E3),$A$2:$B$991,2,0),"")</f>
        <v>Lesnictví a těžba dřeva</v>
      </c>
      <c r="H3" s="95"/>
      <c r="I3" s="97"/>
    </row>
    <row r="4" spans="1:9" ht="12.75">
      <c r="A4" s="68">
        <f>IF(ISNUMBER(SEARCH(ZAKL_DATA!$B$29,B4)),MAX($A$1:A3)+1,0)</f>
        <v>3.0</v>
      </c>
      <c r="B4" s="67" t="s">
        <v>836</v>
      </c>
      <c r="C4" s="93" t="s">
        <v>1329</v>
      </c>
      <c r="E4" t="str">
        <f>IFERROR(VLOOKUP(ROWS($E$2:E4),$A$2:$B$991,2,0),"")</f>
        <v>Rybolov a akvakultura</v>
      </c>
      <c r="H4" s="95"/>
      <c r="I4" s="97"/>
    </row>
    <row r="5" spans="1:9" ht="12.75">
      <c r="A5" s="68">
        <f>IF(ISNUMBER(SEARCH(ZAKL_DATA!$B$29,B5)),MAX($A$1:A4)+1,0)</f>
        <v>4.0</v>
      </c>
      <c r="B5" s="67" t="s">
        <v>837</v>
      </c>
      <c r="C5" s="93" t="s">
        <v>1330</v>
      </c>
      <c r="E5" t="str">
        <f>IFERROR(VLOOKUP(ROWS($E$2:E5),$A$2:$B$991,2,0),"")</f>
        <v>Těžba a úprava černého a hnědého uhlí</v>
      </c>
      <c r="H5" s="95"/>
      <c r="I5" s="97"/>
    </row>
    <row r="6" spans="1:9" ht="12.75">
      <c r="A6" s="68">
        <f>IF(ISNUMBER(SEARCH(ZAKL_DATA!$B$29,B6)),MAX($A$1:A5)+1,0)</f>
        <v>5.0</v>
      </c>
      <c r="B6" s="67" t="s">
        <v>838</v>
      </c>
      <c r="C6" s="93" t="s">
        <v>1331</v>
      </c>
      <c r="E6" t="str">
        <f>IFERROR(VLOOKUP(ROWS($E$2:E6),$A$2:$B$991,2,0),"")</f>
        <v>Těžba ropy a zemního plynu</v>
      </c>
      <c r="H6" s="95"/>
      <c r="I6" s="97"/>
    </row>
    <row r="7" spans="1:9" ht="12.75">
      <c r="A7" s="68">
        <f>IF(ISNUMBER(SEARCH(ZAKL_DATA!$B$29,B7)),MAX($A$1:A6)+1,0)</f>
        <v>6.0</v>
      </c>
      <c r="B7" s="67" t="s">
        <v>839</v>
      </c>
      <c r="C7" s="93" t="s">
        <v>1332</v>
      </c>
      <c r="E7" t="str">
        <f>IFERROR(VLOOKUP(ROWS($E$2:E7),$A$2:$B$991,2,0),"")</f>
        <v>Těžba a úprava rud</v>
      </c>
      <c r="H7" s="95"/>
      <c r="I7" s="97"/>
    </row>
    <row r="8" spans="1:9" ht="12.75">
      <c r="A8" s="68">
        <f>IF(ISNUMBER(SEARCH(ZAKL_DATA!$B$29,B8)),MAX($A$1:A7)+1,0)</f>
        <v>7.0</v>
      </c>
      <c r="B8" s="67" t="s">
        <v>840</v>
      </c>
      <c r="C8" s="93" t="s">
        <v>1333</v>
      </c>
      <c r="E8" t="str">
        <f>IFERROR(VLOOKUP(ROWS($E$2:E8),$A$2:$B$991,2,0),"")</f>
        <v>Ostatní těžba a dobývání</v>
      </c>
      <c r="H8" s="95"/>
      <c r="I8" s="97"/>
    </row>
    <row r="9" spans="1:9" ht="12.75">
      <c r="A9" s="68">
        <f>IF(ISNUMBER(SEARCH(ZAKL_DATA!$B$29,B9)),MAX($A$1:A8)+1,0)</f>
        <v>8.0</v>
      </c>
      <c r="B9" s="67" t="s">
        <v>841</v>
      </c>
      <c r="C9" s="93" t="s">
        <v>1334</v>
      </c>
      <c r="E9" t="str">
        <f>IFERROR(VLOOKUP(ROWS($E$2:E9),$A$2:$B$991,2,0),"")</f>
        <v>Podpůrné činnosti při těžbě</v>
      </c>
      <c r="H9" s="95"/>
      <c r="I9" s="97"/>
    </row>
    <row r="10" spans="1:9" ht="12.75">
      <c r="A10" s="68">
        <f>IF(ISNUMBER(SEARCH(ZAKL_DATA!$B$29,B10)),MAX($A$1:A9)+1,0)</f>
        <v>9.0</v>
      </c>
      <c r="B10" s="67" t="s">
        <v>842</v>
      </c>
      <c r="C10" s="93" t="s">
        <v>1335</v>
      </c>
      <c r="E10" t="str">
        <f>IFERROR(VLOOKUP(ROWS($E$2:E10),$A$2:$B$991,2,0),"")</f>
        <v>Výroba potravinářských výrobků</v>
      </c>
      <c r="H10" s="95"/>
      <c r="I10" s="97"/>
    </row>
    <row r="11" spans="1:9" ht="12.75">
      <c r="A11" s="68">
        <f>IF(ISNUMBER(SEARCH(ZAKL_DATA!$B$29,B11)),MAX($A$1:A10)+1,0)</f>
        <v>10.0</v>
      </c>
      <c r="B11" s="67" t="s">
        <v>843</v>
      </c>
      <c r="C11" s="93" t="s">
        <v>1336</v>
      </c>
      <c r="E11" t="str">
        <f>IFERROR(VLOOKUP(ROWS($E$2:E11),$A$2:$B$991,2,0),"")</f>
        <v>Výroba nápojů</v>
      </c>
      <c r="H11" s="95"/>
      <c r="I11" s="97"/>
    </row>
    <row r="12" spans="1:9" ht="12.75">
      <c r="A12" s="68">
        <f>IF(ISNUMBER(SEARCH(ZAKL_DATA!$B$29,B12)),MAX($A$1:A11)+1,0)</f>
        <v>11.0</v>
      </c>
      <c r="B12" s="67" t="s">
        <v>922</v>
      </c>
      <c r="C12" s="93" t="s">
        <v>1337</v>
      </c>
      <c r="E12" t="str">
        <f>IFERROR(VLOOKUP(ROWS($E$2:E12),$A$2:$B$991,2,0),"")</f>
        <v>Pěstování plodin jiných než trvalých</v>
      </c>
      <c r="H12" s="95"/>
      <c r="I12" s="97"/>
    </row>
    <row r="13" spans="1:9" ht="12.75">
      <c r="A13" s="68">
        <f>IF(ISNUMBER(SEARCH(ZAKL_DATA!$B$29,B13)),MAX($A$1:A12)+1,0)</f>
        <v>12.0</v>
      </c>
      <c r="B13" s="67" t="s">
        <v>844</v>
      </c>
      <c r="C13" s="93" t="s">
        <v>1338</v>
      </c>
      <c r="E13" t="str">
        <f>IFERROR(VLOOKUP(ROWS($E$2:E13),$A$2:$B$991,2,0),"")</f>
        <v>Výroba tabákových výrobků</v>
      </c>
      <c r="H13" s="95"/>
      <c r="I13" s="97"/>
    </row>
    <row r="14" spans="1:9" ht="12.75">
      <c r="A14" s="68">
        <f>IF(ISNUMBER(SEARCH(ZAKL_DATA!$B$29,B14)),MAX($A$1:A13)+1,0)</f>
        <v>13.0</v>
      </c>
      <c r="B14" s="67" t="s">
        <v>923</v>
      </c>
      <c r="C14" s="93" t="s">
        <v>1339</v>
      </c>
      <c r="E14" t="str">
        <f>IFERROR(VLOOKUP(ROWS($E$2:E14),$A$2:$B$991,2,0),"")</f>
        <v>Pěstování trvalých plodin</v>
      </c>
      <c r="H14" s="95"/>
      <c r="I14" s="97"/>
    </row>
    <row r="15" spans="1:9" ht="12.75">
      <c r="A15" s="68">
        <f>IF(ISNUMBER(SEARCH(ZAKL_DATA!$B$29,B15)),MAX($A$1:A14)+1,0)</f>
        <v>14.0</v>
      </c>
      <c r="B15" s="67" t="s">
        <v>845</v>
      </c>
      <c r="C15" s="93" t="s">
        <v>1340</v>
      </c>
      <c r="E15" t="str">
        <f>IFERROR(VLOOKUP(ROWS($E$2:E15),$A$2:$B$991,2,0),"")</f>
        <v>Výroba textilií</v>
      </c>
      <c r="H15" s="95"/>
      <c r="I15" s="97"/>
    </row>
    <row r="16" spans="1:9" ht="12.75">
      <c r="A16" s="68">
        <f>IF(ISNUMBER(SEARCH(ZAKL_DATA!$B$29,B16)),MAX($A$1:A15)+1,0)</f>
        <v>15.0</v>
      </c>
      <c r="B16" s="67" t="s">
        <v>924</v>
      </c>
      <c r="C16" s="93" t="s">
        <v>1341</v>
      </c>
      <c r="E16" t="str">
        <f>IFERROR(VLOOKUP(ROWS($E$2:E16),$A$2:$B$991,2,0),"")</f>
        <v>Množení rostlin</v>
      </c>
      <c r="H16" s="95"/>
      <c r="I16" s="97"/>
    </row>
    <row r="17" spans="1:9" ht="12.75">
      <c r="A17" s="68">
        <f>IF(ISNUMBER(SEARCH(ZAKL_DATA!$B$29,B17)),MAX($A$1:A16)+1,0)</f>
        <v>16.0</v>
      </c>
      <c r="B17" s="67" t="s">
        <v>846</v>
      </c>
      <c r="C17" s="93" t="s">
        <v>1342</v>
      </c>
      <c r="E17" t="str">
        <f>IFERROR(VLOOKUP(ROWS($E$2:E17),$A$2:$B$991,2,0),"")</f>
        <v>Výroba oděvů</v>
      </c>
      <c r="H17" s="95"/>
      <c r="I17" s="97"/>
    </row>
    <row r="18" spans="1:9" ht="12.75">
      <c r="A18" s="68">
        <f>IF(ISNUMBER(SEARCH(ZAKL_DATA!$B$29,B18)),MAX($A$1:A17)+1,0)</f>
        <v>17.0</v>
      </c>
      <c r="B18" s="67" t="s">
        <v>925</v>
      </c>
      <c r="C18" s="93" t="s">
        <v>1343</v>
      </c>
      <c r="E18" t="str">
        <f>IFERROR(VLOOKUP(ROWS($E$2:E18),$A$2:$B$991,2,0),"")</f>
        <v>živočišná výroba</v>
      </c>
      <c r="H18" s="95"/>
      <c r="I18" s="97"/>
    </row>
    <row r="19" spans="1:9" ht="12.75">
      <c r="A19" s="68">
        <f>IF(ISNUMBER(SEARCH(ZAKL_DATA!$B$29,B19)),MAX($A$1:A18)+1,0)</f>
        <v>18.0</v>
      </c>
      <c r="B19" s="67" t="s">
        <v>847</v>
      </c>
      <c r="C19" s="93" t="s">
        <v>1344</v>
      </c>
      <c r="E19" t="str">
        <f>IFERROR(VLOOKUP(ROWS($E$2:E19),$A$2:$B$991,2,0),"")</f>
        <v>Výroba usní a souvisejících výrobků</v>
      </c>
      <c r="H19" s="95"/>
      <c r="I19" s="97"/>
    </row>
    <row r="20" spans="1:9" ht="12.75">
      <c r="A20" s="68">
        <f>IF(ISNUMBER(SEARCH(ZAKL_DATA!$B$29,B20)),MAX($A$1:A19)+1,0)</f>
        <v>19.0</v>
      </c>
      <c r="B20" s="67" t="s">
        <v>926</v>
      </c>
      <c r="C20" s="93" t="s">
        <v>1345</v>
      </c>
      <c r="E20" t="str">
        <f>IFERROR(VLOOKUP(ROWS($E$2:E20),$A$2:$B$991,2,0),"")</f>
        <v>Smíšené hospodářství</v>
      </c>
      <c r="H20" s="95"/>
      <c r="I20" s="97"/>
    </row>
    <row r="21" spans="1:9" ht="12.75">
      <c r="A21" s="68">
        <f>IF(ISNUMBER(SEARCH(ZAKL_DATA!$B$29,B21)),MAX($A$1:A20)+1,0)</f>
        <v>20.0</v>
      </c>
      <c r="B21" s="67" t="s">
        <v>848</v>
      </c>
      <c r="C21" s="93" t="s">
        <v>1346</v>
      </c>
      <c r="E21" t="str">
        <f>IFERROR(VLOOKUP(ROWS($E$2:E21),$A$2:$B$991,2,0),"")</f>
        <v>Zprac.dřeva,výroba dřevěných,korkových,proutěných a slam.výr.,kromě nábytku</v>
      </c>
      <c r="H21" s="95"/>
      <c r="I21" s="97"/>
    </row>
    <row r="22" spans="1:9" ht="12.75">
      <c r="A22" s="68">
        <f>IF(ISNUMBER(SEARCH(ZAKL_DATA!$B$29,B22)),MAX($A$1:A21)+1,0)</f>
        <v>21.0</v>
      </c>
      <c r="B22" s="67" t="s">
        <v>927</v>
      </c>
      <c r="C22" s="93" t="s">
        <v>1347</v>
      </c>
      <c r="E22" t="str">
        <f>IFERROR(VLOOKUP(ROWS($E$2:E22),$A$2:$B$991,2,0),"")</f>
        <v>Podpůrné činnosti pro zemědělství a posklizňové činnosti</v>
      </c>
      <c r="H22" s="95"/>
      <c r="I22" s="97"/>
    </row>
    <row r="23" spans="1:9" ht="12.75">
      <c r="A23" s="68">
        <f>IF(ISNUMBER(SEARCH(ZAKL_DATA!$B$29,B23)),MAX($A$1:A22)+1,0)</f>
        <v>22.0</v>
      </c>
      <c r="B23" s="67" t="s">
        <v>849</v>
      </c>
      <c r="C23" s="93" t="s">
        <v>1348</v>
      </c>
      <c r="E23" t="str">
        <f>IFERROR(VLOOKUP(ROWS($E$2:E23),$A$2:$B$991,2,0),"")</f>
        <v>Výroba papíru a výrobků z papíru</v>
      </c>
      <c r="H23" s="95"/>
      <c r="I23" s="97"/>
    </row>
    <row r="24" spans="1:9" ht="12.75">
      <c r="A24" s="68">
        <f>IF(ISNUMBER(SEARCH(ZAKL_DATA!$B$29,B24)),MAX($A$1:A23)+1,0)</f>
        <v>23.0</v>
      </c>
      <c r="B24" s="67" t="s">
        <v>928</v>
      </c>
      <c r="C24" s="93" t="s">
        <v>1349</v>
      </c>
      <c r="E24" t="str">
        <f>IFERROR(VLOOKUP(ROWS($E$2:E24),$A$2:$B$991,2,0),"")</f>
        <v>Lov a odchyt divokých zvířat a související činnosti</v>
      </c>
      <c r="H24" s="95"/>
      <c r="I24" s="97"/>
    </row>
    <row r="25" spans="1:9" ht="12.75">
      <c r="A25" s="68">
        <f>IF(ISNUMBER(SEARCH(ZAKL_DATA!$B$29,B25)),MAX($A$1:A24)+1,0)</f>
        <v>24.0</v>
      </c>
      <c r="B25" s="67" t="s">
        <v>850</v>
      </c>
      <c r="C25" s="93" t="s">
        <v>1350</v>
      </c>
      <c r="E25" t="str">
        <f>IFERROR(VLOOKUP(ROWS($E$2:E25),$A$2:$B$991,2,0),"")</f>
        <v>Tisk a rozmnožování nahraných nosičů</v>
      </c>
      <c r="H25" s="95"/>
      <c r="I25" s="97"/>
    </row>
    <row r="26" spans="1:9" ht="12.75">
      <c r="A26" s="68">
        <f>IF(ISNUMBER(SEARCH(ZAKL_DATA!$B$29,B26)),MAX($A$1:A25)+1,0)</f>
        <v>25.0</v>
      </c>
      <c r="B26" s="67" t="s">
        <v>851</v>
      </c>
      <c r="C26" s="93" t="s">
        <v>1351</v>
      </c>
      <c r="E26" t="str">
        <f>IFERROR(VLOOKUP(ROWS($E$2:E26),$A$2:$B$991,2,0),"")</f>
        <v>Výroba koksu a rafinovaných ropných produktů</v>
      </c>
      <c r="H26" s="95"/>
      <c r="I26" s="97"/>
    </row>
    <row r="27" spans="1:9" ht="12.75">
      <c r="A27" s="68">
        <f>IF(ISNUMBER(SEARCH(ZAKL_DATA!$B$29,B27)),MAX($A$1:A26)+1,0)</f>
        <v>26.0</v>
      </c>
      <c r="B27" s="67" t="s">
        <v>852</v>
      </c>
      <c r="C27" s="93" t="s">
        <v>1352</v>
      </c>
      <c r="E27" t="str">
        <f>IFERROR(VLOOKUP(ROWS($E$2:E27),$A$2:$B$991,2,0),"")</f>
        <v>Výroba chemických látek a chemických přípravků</v>
      </c>
      <c r="H27" s="95"/>
      <c r="I27" s="97"/>
    </row>
    <row r="28" spans="1:9" ht="12.75">
      <c r="A28" s="68">
        <f>IF(ISNUMBER(SEARCH(ZAKL_DATA!$B$29,B28)),MAX($A$1:A27)+1,0)</f>
        <v>27.0</v>
      </c>
      <c r="B28" s="67" t="s">
        <v>853</v>
      </c>
      <c r="C28" s="93" t="s">
        <v>1353</v>
      </c>
      <c r="E28" t="str">
        <f>IFERROR(VLOOKUP(ROWS($E$2:E28),$A$2:$B$991,2,0),"")</f>
        <v>Výroba základních farmaceutických výrobků a farmaceutických přípravků</v>
      </c>
      <c r="H28" s="95"/>
      <c r="I28" s="97"/>
    </row>
    <row r="29" spans="1:9" ht="12.75">
      <c r="A29" s="68">
        <f>IF(ISNUMBER(SEARCH(ZAKL_DATA!$B$29,B29)),MAX($A$1:A28)+1,0)</f>
        <v>28.0</v>
      </c>
      <c r="B29" s="67" t="s">
        <v>929</v>
      </c>
      <c r="C29" s="93" t="s">
        <v>1354</v>
      </c>
      <c r="E29" t="str">
        <f>IFERROR(VLOOKUP(ROWS($E$2:E29),$A$2:$B$991,2,0),"")</f>
        <v>Lesní hospodářství a jiné činnosti v oblasti lesnictví</v>
      </c>
      <c r="H29" s="95"/>
      <c r="I29" s="97"/>
    </row>
    <row r="30" spans="1:9" ht="12.75">
      <c r="A30" s="68">
        <f>IF(ISNUMBER(SEARCH(ZAKL_DATA!$B$29,B30)),MAX($A$1:A29)+1,0)</f>
        <v>29.0</v>
      </c>
      <c r="B30" s="67" t="s">
        <v>854</v>
      </c>
      <c r="C30" s="93" t="s">
        <v>1355</v>
      </c>
      <c r="E30" t="str">
        <f>IFERROR(VLOOKUP(ROWS($E$2:E30),$A$2:$B$991,2,0),"")</f>
        <v>Výroba pryžových a plastových výrobků</v>
      </c>
      <c r="H30" s="95"/>
      <c r="I30" s="97"/>
    </row>
    <row r="31" spans="1:9" ht="12.75">
      <c r="A31" s="68">
        <f>IF(ISNUMBER(SEARCH(ZAKL_DATA!$B$29,B31)),MAX($A$1:A30)+1,0)</f>
        <v>30.0</v>
      </c>
      <c r="B31" s="67" t="s">
        <v>930</v>
      </c>
      <c r="C31" s="93" t="s">
        <v>1356</v>
      </c>
      <c r="E31" t="str">
        <f>IFERROR(VLOOKUP(ROWS($E$2:E31),$A$2:$B$991,2,0),"")</f>
        <v>Těžba dřeva</v>
      </c>
      <c r="H31" s="95"/>
      <c r="I31" s="97"/>
    </row>
    <row r="32" spans="1:9" ht="12.75">
      <c r="A32" s="68">
        <f>IF(ISNUMBER(SEARCH(ZAKL_DATA!$B$29,B32)),MAX($A$1:A31)+1,0)</f>
        <v>31.0</v>
      </c>
      <c r="B32" s="67" t="s">
        <v>855</v>
      </c>
      <c r="C32" s="93" t="s">
        <v>1357</v>
      </c>
      <c r="E32" t="str">
        <f>IFERROR(VLOOKUP(ROWS($E$2:E32),$A$2:$B$991,2,0),"")</f>
        <v>Výroba ostatních nekovových minerálních výrobků</v>
      </c>
      <c r="H32" s="95"/>
      <c r="I32" s="97"/>
    </row>
    <row r="33" spans="1:9" ht="12.75">
      <c r="A33" s="68">
        <f>IF(ISNUMBER(SEARCH(ZAKL_DATA!$B$29,B33)),MAX($A$1:A32)+1,0)</f>
        <v>32.0</v>
      </c>
      <c r="B33" s="67" t="s">
        <v>931</v>
      </c>
      <c r="C33" s="93" t="s">
        <v>1358</v>
      </c>
      <c r="E33" t="str">
        <f>IFERROR(VLOOKUP(ROWS($E$2:E33),$A$2:$B$991,2,0),"")</f>
        <v>Sběr a získávání volně rostoucích plodů a materiálů, kromě dřeva</v>
      </c>
      <c r="H33" s="95"/>
      <c r="I33" s="97"/>
    </row>
    <row r="34" spans="1:9" ht="12.75">
      <c r="A34" s="68">
        <f>IF(ISNUMBER(SEARCH(ZAKL_DATA!$B$29,B34)),MAX($A$1:A33)+1,0)</f>
        <v>33.0</v>
      </c>
      <c r="B34" s="67" t="s">
        <v>856</v>
      </c>
      <c r="C34" s="93" t="s">
        <v>1359</v>
      </c>
      <c r="E34" t="str">
        <f>IFERROR(VLOOKUP(ROWS($E$2:E34),$A$2:$B$991,2,0),"")</f>
        <v>Výroba základních kovů, hutní zpracování kovů; slévárenství</v>
      </c>
      <c r="H34" s="95"/>
      <c r="I34" s="97"/>
    </row>
    <row r="35" spans="1:9" ht="12.75">
      <c r="A35" s="68">
        <f>IF(ISNUMBER(SEARCH(ZAKL_DATA!$B$29,B35)),MAX($A$1:A34)+1,0)</f>
        <v>34.0</v>
      </c>
      <c r="B35" s="67" t="s">
        <v>932</v>
      </c>
      <c r="C35" s="93" t="s">
        <v>1360</v>
      </c>
      <c r="E35" t="str">
        <f>IFERROR(VLOOKUP(ROWS($E$2:E35),$A$2:$B$991,2,0),"")</f>
        <v>Podpůrné činnosti pro lesnictví</v>
      </c>
      <c r="H35" s="95"/>
      <c r="I35" s="97"/>
    </row>
    <row r="36" spans="1:9" ht="12.75">
      <c r="A36" s="68">
        <f>IF(ISNUMBER(SEARCH(ZAKL_DATA!$B$29,B36)),MAX($A$1:A35)+1,0)</f>
        <v>35.0</v>
      </c>
      <c r="B36" s="67" t="s">
        <v>857</v>
      </c>
      <c r="C36" s="93" t="s">
        <v>1361</v>
      </c>
      <c r="E36" t="str">
        <f>IFERROR(VLOOKUP(ROWS($E$2:E36),$A$2:$B$991,2,0),"")</f>
        <v>Výroba kovových konstrukcí a kovodělných výrobků, kromě strojů a zařízení</v>
      </c>
      <c r="H36" s="95"/>
      <c r="I36" s="97"/>
    </row>
    <row r="37" spans="1:9" ht="12.75">
      <c r="A37" s="68">
        <f>IF(ISNUMBER(SEARCH(ZAKL_DATA!$B$29,B37)),MAX($A$1:A36)+1,0)</f>
        <v>36.0</v>
      </c>
      <c r="B37" s="67" t="s">
        <v>858</v>
      </c>
      <c r="C37" s="93" t="s">
        <v>1362</v>
      </c>
      <c r="E37" t="str">
        <f>IFERROR(VLOOKUP(ROWS($E$2:E37),$A$2:$B$991,2,0),"")</f>
        <v>Výroba počítačů, elektronických a optických přístrojů a zařízení</v>
      </c>
      <c r="H37" s="95"/>
      <c r="I37" s="97"/>
    </row>
    <row r="38" spans="1:9" ht="12.75">
      <c r="A38" s="68">
        <f>IF(ISNUMBER(SEARCH(ZAKL_DATA!$B$29,B38)),MAX($A$1:A37)+1,0)</f>
        <v>37.0</v>
      </c>
      <c r="B38" s="67" t="s">
        <v>859</v>
      </c>
      <c r="C38" s="93" t="s">
        <v>1363</v>
      </c>
      <c r="E38" t="str">
        <f>IFERROR(VLOOKUP(ROWS($E$2:E38),$A$2:$B$991,2,0),"")</f>
        <v>Výroba elektrických zařízení</v>
      </c>
      <c r="H38" s="95"/>
      <c r="I38" s="97"/>
    </row>
    <row r="39" spans="1:9" ht="12.75">
      <c r="A39" s="68">
        <f>IF(ISNUMBER(SEARCH(ZAKL_DATA!$B$29,B39)),MAX($A$1:A38)+1,0)</f>
        <v>38.0</v>
      </c>
      <c r="B39" s="67" t="s">
        <v>860</v>
      </c>
      <c r="C39" s="93" t="s">
        <v>1364</v>
      </c>
      <c r="E39" t="str">
        <f>IFERROR(VLOOKUP(ROWS($E$2:E39),$A$2:$B$991,2,0),"")</f>
        <v>Výroba strojů a zařízení j. n.</v>
      </c>
      <c r="H39" s="95"/>
      <c r="I39" s="97"/>
    </row>
    <row r="40" spans="1:9" ht="12.75">
      <c r="A40" s="68">
        <f>IF(ISNUMBER(SEARCH(ZAKL_DATA!$B$29,B40)),MAX($A$1:A39)+1,0)</f>
        <v>39.0</v>
      </c>
      <c r="B40" s="67" t="s">
        <v>861</v>
      </c>
      <c r="C40" s="93" t="s">
        <v>1365</v>
      </c>
      <c r="E40" t="str">
        <f>IFERROR(VLOOKUP(ROWS($E$2:E40),$A$2:$B$991,2,0),"")</f>
        <v>Výroba motorových vozidel (kromě motocyklů), přívěsů a návěsů</v>
      </c>
      <c r="H40" s="95"/>
      <c r="I40" s="97"/>
    </row>
    <row r="41" spans="1:9" ht="12.75">
      <c r="A41" s="68">
        <f>IF(ISNUMBER(SEARCH(ZAKL_DATA!$B$29,B41)),MAX($A$1:A40)+1,0)</f>
        <v>40.0</v>
      </c>
      <c r="B41" s="67" t="s">
        <v>862</v>
      </c>
      <c r="C41" s="93" t="s">
        <v>1366</v>
      </c>
      <c r="E41" t="str">
        <f>IFERROR(VLOOKUP(ROWS($E$2:E41),$A$2:$B$991,2,0),"")</f>
        <v>Výroba ostatních dopravních prostředků a zařízení</v>
      </c>
      <c r="H41" s="95"/>
      <c r="I41" s="97"/>
    </row>
    <row r="42" spans="1:9" ht="12.75">
      <c r="A42" s="68">
        <f>IF(ISNUMBER(SEARCH(ZAKL_DATA!$B$29,B42)),MAX($A$1:A41)+1,0)</f>
        <v>41.0</v>
      </c>
      <c r="B42" s="67" t="s">
        <v>863</v>
      </c>
      <c r="C42" s="93" t="s">
        <v>1367</v>
      </c>
      <c r="E42" t="str">
        <f>IFERROR(VLOOKUP(ROWS($E$2:E42),$A$2:$B$991,2,0),"")</f>
        <v>Výroba nábytku</v>
      </c>
      <c r="H42" s="95"/>
      <c r="I42" s="97"/>
    </row>
    <row r="43" spans="1:9" ht="12.75">
      <c r="A43" s="68">
        <f>IF(ISNUMBER(SEARCH(ZAKL_DATA!$B$29,B43)),MAX($A$1:A42)+1,0)</f>
        <v>42.0</v>
      </c>
      <c r="B43" s="67" t="s">
        <v>933</v>
      </c>
      <c r="C43" s="93" t="s">
        <v>1368</v>
      </c>
      <c r="E43" t="str">
        <f>IFERROR(VLOOKUP(ROWS($E$2:E43),$A$2:$B$991,2,0),"")</f>
        <v>Rybolov</v>
      </c>
      <c r="H43" s="95"/>
      <c r="I43" s="97"/>
    </row>
    <row r="44" spans="1:9" ht="12.75">
      <c r="A44" s="68">
        <f>IF(ISNUMBER(SEARCH(ZAKL_DATA!$B$29,B44)),MAX($A$1:A43)+1,0)</f>
        <v>43.0</v>
      </c>
      <c r="B44" s="67" t="s">
        <v>864</v>
      </c>
      <c r="C44" s="93" t="s">
        <v>1369</v>
      </c>
      <c r="E44" t="str">
        <f>IFERROR(VLOOKUP(ROWS($E$2:E44),$A$2:$B$991,2,0),"")</f>
        <v>Ostatní zpracovatelský průmysl</v>
      </c>
      <c r="H44" s="95"/>
      <c r="I44" s="97"/>
    </row>
    <row r="45" spans="1:9" ht="12.75">
      <c r="A45" s="68">
        <f>IF(ISNUMBER(SEARCH(ZAKL_DATA!$B$29,B45)),MAX($A$1:A44)+1,0)</f>
        <v>44.0</v>
      </c>
      <c r="B45" s="67" t="s">
        <v>934</v>
      </c>
      <c r="C45" s="93" t="s">
        <v>1370</v>
      </c>
      <c r="E45" t="str">
        <f>IFERROR(VLOOKUP(ROWS($E$2:E45),$A$2:$B$991,2,0),"")</f>
        <v>Akvakultura</v>
      </c>
      <c r="H45" s="95"/>
      <c r="I45" s="97"/>
    </row>
    <row r="46" spans="1:9" ht="12.75">
      <c r="A46" s="68">
        <f>IF(ISNUMBER(SEARCH(ZAKL_DATA!$B$29,B46)),MAX($A$1:A45)+1,0)</f>
        <v>45.0</v>
      </c>
      <c r="B46" s="67" t="s">
        <v>865</v>
      </c>
      <c r="C46" s="93" t="s">
        <v>1371</v>
      </c>
      <c r="E46" t="str">
        <f>IFERROR(VLOOKUP(ROWS($E$2:E46),$A$2:$B$991,2,0),"")</f>
        <v>Opravy a instalace strojů a zařízení</v>
      </c>
      <c r="H46" s="95"/>
      <c r="I46" s="97"/>
    </row>
    <row r="47" spans="1:9" ht="12.75">
      <c r="A47" s="68">
        <f>IF(ISNUMBER(SEARCH(ZAKL_DATA!$B$29,B47)),MAX($A$1:A46)+1,0)</f>
        <v>46.0</v>
      </c>
      <c r="B47" s="67" t="s">
        <v>866</v>
      </c>
      <c r="C47" s="93" t="s">
        <v>1372</v>
      </c>
      <c r="E47" t="str">
        <f>IFERROR(VLOOKUP(ROWS($E$2:E47),$A$2:$B$991,2,0),"")</f>
        <v>Výroba a rozvod elektřiny, plynu, tepla a klimatizovaného vzduchu</v>
      </c>
      <c r="H47" s="95"/>
      <c r="I47" s="97"/>
    </row>
    <row r="48" spans="1:9" ht="12.75">
      <c r="A48" s="68">
        <f>IF(ISNUMBER(SEARCH(ZAKL_DATA!$B$29,B48)),MAX($A$1:A47)+1,0)</f>
        <v>47.0</v>
      </c>
      <c r="B48" s="67" t="s">
        <v>867</v>
      </c>
      <c r="C48" s="93" t="s">
        <v>1373</v>
      </c>
      <c r="E48" t="str">
        <f>IFERROR(VLOOKUP(ROWS($E$2:E48),$A$2:$B$991,2,0),"")</f>
        <v>Shromažďování, úprava a rozvod vody</v>
      </c>
      <c r="H48" s="95"/>
      <c r="I48" s="97"/>
    </row>
    <row r="49" spans="1:9" ht="12.75">
      <c r="A49" s="68">
        <f>IF(ISNUMBER(SEARCH(ZAKL_DATA!$B$29,B49)),MAX($A$1:A48)+1,0)</f>
        <v>48.0</v>
      </c>
      <c r="B49" s="67" t="s">
        <v>868</v>
      </c>
      <c r="C49" s="93" t="s">
        <v>1374</v>
      </c>
      <c r="E49" t="str">
        <f>IFERROR(VLOOKUP(ROWS($E$2:E49),$A$2:$B$991,2,0),"")</f>
        <v>Činnosti související s odpadními vodami</v>
      </c>
      <c r="H49" s="95"/>
      <c r="I49" s="97"/>
    </row>
    <row r="50" spans="1:9" ht="12.75">
      <c r="A50" s="68">
        <f>IF(ISNUMBER(SEARCH(ZAKL_DATA!$B$29,B50)),MAX($A$1:A49)+1,0)</f>
        <v>49.0</v>
      </c>
      <c r="B50" s="67" t="s">
        <v>869</v>
      </c>
      <c r="C50" s="93" t="s">
        <v>1375</v>
      </c>
      <c r="E50" t="str">
        <f>IFERROR(VLOOKUP(ROWS($E$2:E50),$A$2:$B$991,2,0),"")</f>
        <v>Shromažďování,sběr a odstraňování odpadů,úprava odpadů k dalšímu využití</v>
      </c>
      <c r="H50" s="95"/>
      <c r="I50" s="97"/>
    </row>
    <row r="51" spans="1:9" ht="12.75">
      <c r="A51" s="68">
        <f>IF(ISNUMBER(SEARCH(ZAKL_DATA!$B$29,B51)),MAX($A$1:A50)+1,0)</f>
        <v>50.0</v>
      </c>
      <c r="B51" s="67" t="s">
        <v>870</v>
      </c>
      <c r="C51" s="93" t="s">
        <v>1376</v>
      </c>
      <c r="E51" t="str">
        <f>IFERROR(VLOOKUP(ROWS($E$2:E51),$A$2:$B$991,2,0),"")</f>
        <v>Sanace a jiné činnosti související s odpady</v>
      </c>
      <c r="H51" s="95"/>
      <c r="I51" s="97"/>
    </row>
    <row r="52" spans="1:9" ht="12.75">
      <c r="A52" s="68">
        <f>IF(ISNUMBER(SEARCH(ZAKL_DATA!$B$29,B52)),MAX($A$1:A51)+1,0)</f>
        <v>51.0</v>
      </c>
      <c r="B52" s="67" t="s">
        <v>871</v>
      </c>
      <c r="C52" s="93" t="s">
        <v>1377</v>
      </c>
      <c r="E52" t="str">
        <f>IFERROR(VLOOKUP(ROWS($E$2:E52),$A$2:$B$991,2,0),"")</f>
        <v>Výstavba budov</v>
      </c>
      <c r="H52" s="95"/>
      <c r="I52" s="97"/>
    </row>
    <row r="53" spans="1:9" ht="12.75">
      <c r="A53" s="68">
        <f>IF(ISNUMBER(SEARCH(ZAKL_DATA!$B$29,B53)),MAX($A$1:A52)+1,0)</f>
        <v>52.0</v>
      </c>
      <c r="B53" s="67" t="s">
        <v>872</v>
      </c>
      <c r="C53" s="93" t="s">
        <v>1378</v>
      </c>
      <c r="E53" t="str">
        <f>IFERROR(VLOOKUP(ROWS($E$2:E53),$A$2:$B$991,2,0),"")</f>
        <v>Inženýrské stavitelství</v>
      </c>
      <c r="H53" s="95"/>
      <c r="I53" s="97"/>
    </row>
    <row r="54" spans="1:9" ht="12.75">
      <c r="A54" s="68">
        <f>IF(ISNUMBER(SEARCH(ZAKL_DATA!$B$29,B54)),MAX($A$1:A53)+1,0)</f>
        <v>53.0</v>
      </c>
      <c r="B54" s="67" t="s">
        <v>873</v>
      </c>
      <c r="C54" s="93" t="s">
        <v>1379</v>
      </c>
      <c r="E54" t="str">
        <f>IFERROR(VLOOKUP(ROWS($E$2:E54),$A$2:$B$991,2,0),"")</f>
        <v>Specializované stavební činnosti</v>
      </c>
      <c r="H54" s="95"/>
      <c r="I54" s="97"/>
    </row>
    <row r="55" spans="1:9" ht="12.75">
      <c r="A55" s="68">
        <f>IF(ISNUMBER(SEARCH(ZAKL_DATA!$B$29,B55)),MAX($A$1:A54)+1,0)</f>
        <v>54.0</v>
      </c>
      <c r="B55" s="67" t="s">
        <v>874</v>
      </c>
      <c r="C55" s="93" t="s">
        <v>1380</v>
      </c>
      <c r="E55" t="str">
        <f>IFERROR(VLOOKUP(ROWS($E$2:E55),$A$2:$B$991,2,0),"")</f>
        <v>Velkoobchod, maloobchod a opravy motorových vozidel</v>
      </c>
      <c r="H55" s="95"/>
      <c r="I55" s="97"/>
    </row>
    <row r="56" spans="1:9" ht="12.75">
      <c r="A56" s="68">
        <f>IF(ISNUMBER(SEARCH(ZAKL_DATA!$B$29,B56)),MAX($A$1:A55)+1,0)</f>
        <v>55.0</v>
      </c>
      <c r="B56" s="67" t="s">
        <v>875</v>
      </c>
      <c r="C56" s="93" t="s">
        <v>1381</v>
      </c>
      <c r="E56" t="str">
        <f>IFERROR(VLOOKUP(ROWS($E$2:E56),$A$2:$B$991,2,0),"")</f>
        <v>Velkoobchod, kromě motorových vozidel</v>
      </c>
      <c r="H56" s="95"/>
      <c r="I56" s="97"/>
    </row>
    <row r="57" spans="1:9" ht="12.75">
      <c r="A57" s="68">
        <f>IF(ISNUMBER(SEARCH(ZAKL_DATA!$B$29,B57)),MAX($A$1:A56)+1,0)</f>
        <v>56.0</v>
      </c>
      <c r="B57" s="67" t="s">
        <v>876</v>
      </c>
      <c r="C57" s="93" t="s">
        <v>1382</v>
      </c>
      <c r="E57" t="str">
        <f>IFERROR(VLOOKUP(ROWS($E$2:E57),$A$2:$B$991,2,0),"")</f>
        <v>Maloobchod, kromě motorových vozidel</v>
      </c>
      <c r="H57" s="95"/>
      <c r="I57" s="97"/>
    </row>
    <row r="58" spans="1:9" ht="12.75">
      <c r="A58" s="68">
        <f>IF(ISNUMBER(SEARCH(ZAKL_DATA!$B$29,B58)),MAX($A$1:A57)+1,0)</f>
        <v>57.0</v>
      </c>
      <c r="B58" s="67" t="s">
        <v>877</v>
      </c>
      <c r="C58" s="93" t="s">
        <v>1383</v>
      </c>
      <c r="E58" t="str">
        <f>IFERROR(VLOOKUP(ROWS($E$2:E58),$A$2:$B$991,2,0),"")</f>
        <v>Pozemní a potrubní doprava</v>
      </c>
      <c r="H58" s="95"/>
      <c r="I58" s="97"/>
    </row>
    <row r="59" spans="1:9" ht="12.75">
      <c r="A59" s="68">
        <f>IF(ISNUMBER(SEARCH(ZAKL_DATA!$B$29,B59)),MAX($A$1:A58)+1,0)</f>
        <v>58.0</v>
      </c>
      <c r="B59" s="67" t="s">
        <v>878</v>
      </c>
      <c r="C59" s="93" t="s">
        <v>1384</v>
      </c>
      <c r="E59" t="str">
        <f>IFERROR(VLOOKUP(ROWS($E$2:E59),$A$2:$B$991,2,0),"")</f>
        <v>Vodní doprava</v>
      </c>
      <c r="H59" s="95"/>
      <c r="I59" s="97"/>
    </row>
    <row r="60" spans="1:9" ht="12.75">
      <c r="A60" s="68">
        <f>IF(ISNUMBER(SEARCH(ZAKL_DATA!$B$29,B60)),MAX($A$1:A59)+1,0)</f>
        <v>59.0</v>
      </c>
      <c r="B60" s="67" t="s">
        <v>879</v>
      </c>
      <c r="C60" s="93" t="s">
        <v>1385</v>
      </c>
      <c r="E60" t="str">
        <f>IFERROR(VLOOKUP(ROWS($E$2:E60),$A$2:$B$991,2,0),"")</f>
        <v>Letecká doprava</v>
      </c>
      <c r="H60" s="95"/>
      <c r="I60" s="97"/>
    </row>
    <row r="61" spans="1:9" ht="12.75">
      <c r="A61" s="68">
        <f>IF(ISNUMBER(SEARCH(ZAKL_DATA!$B$29,B61)),MAX($A$1:A60)+1,0)</f>
        <v>60.0</v>
      </c>
      <c r="B61" s="67" t="s">
        <v>935</v>
      </c>
      <c r="C61" s="93" t="s">
        <v>1386</v>
      </c>
      <c r="E61" t="str">
        <f>IFERROR(VLOOKUP(ROWS($E$2:E61),$A$2:$B$991,2,0),"")</f>
        <v>Těžba a úprava černého uhlí</v>
      </c>
      <c r="H61" s="95"/>
      <c r="I61" s="97"/>
    </row>
    <row r="62" spans="1:9" ht="12.75">
      <c r="A62" s="68">
        <f>IF(ISNUMBER(SEARCH(ZAKL_DATA!$B$29,B62)),MAX($A$1:A61)+1,0)</f>
        <v>61.0</v>
      </c>
      <c r="B62" s="67" t="s">
        <v>880</v>
      </c>
      <c r="C62" s="93" t="s">
        <v>1387</v>
      </c>
      <c r="E62" t="str">
        <f>IFERROR(VLOOKUP(ROWS($E$2:E62),$A$2:$B$991,2,0),"")</f>
        <v>Skladování a vedlejší činnosti v dopravě</v>
      </c>
      <c r="H62" s="95"/>
      <c r="I62" s="97"/>
    </row>
    <row r="63" spans="1:9" ht="12.75">
      <c r="A63" s="68">
        <f>IF(ISNUMBER(SEARCH(ZAKL_DATA!$B$29,B63)),MAX($A$1:A62)+1,0)</f>
        <v>62.0</v>
      </c>
      <c r="B63" s="67" t="s">
        <v>936</v>
      </c>
      <c r="C63" s="93" t="s">
        <v>1388</v>
      </c>
      <c r="E63" t="str">
        <f>IFERROR(VLOOKUP(ROWS($E$2:E63),$A$2:$B$991,2,0),"")</f>
        <v>Těžba a úprava hnědého uhlí</v>
      </c>
      <c r="H63" s="95"/>
      <c r="I63" s="97"/>
    </row>
    <row r="64" spans="1:9" ht="12.75">
      <c r="A64" s="68">
        <f>IF(ISNUMBER(SEARCH(ZAKL_DATA!$B$29,B64)),MAX($A$1:A63)+1,0)</f>
        <v>63.0</v>
      </c>
      <c r="B64" s="67" t="s">
        <v>881</v>
      </c>
      <c r="C64" s="93" t="s">
        <v>1389</v>
      </c>
      <c r="E64" t="str">
        <f>IFERROR(VLOOKUP(ROWS($E$2:E64),$A$2:$B$991,2,0),"")</f>
        <v>Poštovní a kurýrní činnosti</v>
      </c>
      <c r="H64" s="95"/>
      <c r="I64" s="97"/>
    </row>
    <row r="65" spans="1:9" ht="12.75">
      <c r="A65" s="68">
        <f>IF(ISNUMBER(SEARCH(ZAKL_DATA!$B$29,B65)),MAX($A$1:A64)+1,0)</f>
        <v>64.0</v>
      </c>
      <c r="B65" s="67" t="s">
        <v>882</v>
      </c>
      <c r="C65" s="93" t="s">
        <v>1390</v>
      </c>
      <c r="E65" t="str">
        <f>IFERROR(VLOOKUP(ROWS($E$2:E65),$A$2:$B$991,2,0),"")</f>
        <v>Ubytování</v>
      </c>
      <c r="H65" s="95"/>
      <c r="I65" s="97"/>
    </row>
    <row r="66" spans="1:9" ht="12.75">
      <c r="A66" s="68">
        <f>IF(ISNUMBER(SEARCH(ZAKL_DATA!$B$29,B66)),MAX($A$1:A65)+1,0)</f>
        <v>65.0</v>
      </c>
      <c r="B66" s="67" t="s">
        <v>883</v>
      </c>
      <c r="C66" s="93" t="s">
        <v>1391</v>
      </c>
      <c r="E66" t="str">
        <f>IFERROR(VLOOKUP(ROWS($E$2:E66),$A$2:$B$991,2,0),"")</f>
        <v>Stravování a pohostinství</v>
      </c>
      <c r="H66" s="95"/>
      <c r="I66" s="97"/>
    </row>
    <row r="67" spans="1:9" ht="12.75">
      <c r="A67" s="68">
        <f>IF(ISNUMBER(SEARCH(ZAKL_DATA!$B$29,B67)),MAX($A$1:A66)+1,0)</f>
        <v>66.0</v>
      </c>
      <c r="B67" s="67" t="s">
        <v>884</v>
      </c>
      <c r="C67" s="93" t="s">
        <v>1392</v>
      </c>
      <c r="E67" t="str">
        <f>IFERROR(VLOOKUP(ROWS($E$2:E67),$A$2:$B$991,2,0),"")</f>
        <v>Vydavatelské činnosti</v>
      </c>
      <c r="H67" s="95"/>
      <c r="I67" s="97"/>
    </row>
    <row r="68" spans="1:9" ht="12.75">
      <c r="A68" s="68">
        <f>IF(ISNUMBER(SEARCH(ZAKL_DATA!$B$29,B68)),MAX($A$1:A67)+1,0)</f>
        <v>67.0</v>
      </c>
      <c r="B68" s="67" t="s">
        <v>885</v>
      </c>
      <c r="C68" s="93" t="s">
        <v>1393</v>
      </c>
      <c r="E68" t="str">
        <f>IFERROR(VLOOKUP(ROWS($E$2:E68),$A$2:$B$991,2,0),"")</f>
        <v>Čin.v obl.filmů,videozázn.a tel.programů,pořiz.zvuk.nahr.a hudeb.vyd.čin.</v>
      </c>
      <c r="H68" s="95"/>
      <c r="I68" s="97"/>
    </row>
    <row r="69" spans="1:9" ht="12.75">
      <c r="A69" s="68">
        <f>IF(ISNUMBER(SEARCH(ZAKL_DATA!$B$29,B69)),MAX($A$1:A68)+1,0)</f>
        <v>68.0</v>
      </c>
      <c r="B69" s="67" t="s">
        <v>886</v>
      </c>
      <c r="C69" s="93" t="s">
        <v>1394</v>
      </c>
      <c r="E69" t="str">
        <f>IFERROR(VLOOKUP(ROWS($E$2:E69),$A$2:$B$991,2,0),"")</f>
        <v>Tvorba programů a vysílání</v>
      </c>
      <c r="H69" s="95"/>
      <c r="I69" s="97"/>
    </row>
    <row r="70" spans="1:9" ht="12.75">
      <c r="A70" s="68">
        <f>IF(ISNUMBER(SEARCH(ZAKL_DATA!$B$29,B70)),MAX($A$1:A69)+1,0)</f>
        <v>69.0</v>
      </c>
      <c r="B70" s="67" t="s">
        <v>887</v>
      </c>
      <c r="C70" s="93" t="s">
        <v>1395</v>
      </c>
      <c r="E70" t="str">
        <f>IFERROR(VLOOKUP(ROWS($E$2:E70),$A$2:$B$991,2,0),"")</f>
        <v>Telekomunikační činnosti</v>
      </c>
      <c r="H70" s="95"/>
      <c r="I70" s="97"/>
    </row>
    <row r="71" spans="1:9" ht="12.75">
      <c r="A71" s="68">
        <f>IF(ISNUMBER(SEARCH(ZAKL_DATA!$B$29,B71)),MAX($A$1:A70)+1,0)</f>
        <v>70.0</v>
      </c>
      <c r="B71" s="67" t="s">
        <v>937</v>
      </c>
      <c r="C71" s="93" t="s">
        <v>1396</v>
      </c>
      <c r="E71" t="str">
        <f>IFERROR(VLOOKUP(ROWS($E$2:E71),$A$2:$B$991,2,0),"")</f>
        <v>Těžba ropy</v>
      </c>
      <c r="H71" s="95"/>
      <c r="I71" s="97"/>
    </row>
    <row r="72" spans="1:9" ht="12.75">
      <c r="A72" s="68">
        <f>IF(ISNUMBER(SEARCH(ZAKL_DATA!$B$29,B72)),MAX($A$1:A71)+1,0)</f>
        <v>71.0</v>
      </c>
      <c r="B72" s="67" t="s">
        <v>888</v>
      </c>
      <c r="C72" s="93" t="s">
        <v>1397</v>
      </c>
      <c r="E72" t="str">
        <f>IFERROR(VLOOKUP(ROWS($E$2:E72),$A$2:$B$991,2,0),"")</f>
        <v>Činnosti v oblasti informačních technologií</v>
      </c>
      <c r="H72" s="95"/>
      <c r="I72" s="97"/>
    </row>
    <row r="73" spans="1:9" ht="12.75">
      <c r="A73" s="68">
        <f>IF(ISNUMBER(SEARCH(ZAKL_DATA!$B$29,B73)),MAX($A$1:A72)+1,0)</f>
        <v>72.0</v>
      </c>
      <c r="B73" s="67" t="s">
        <v>938</v>
      </c>
      <c r="C73" s="93" t="s">
        <v>1398</v>
      </c>
      <c r="E73" t="str">
        <f>IFERROR(VLOOKUP(ROWS($E$2:E73),$A$2:$B$991,2,0),"")</f>
        <v>Těžba zemního plynu</v>
      </c>
      <c r="H73" s="95"/>
      <c r="I73" s="97"/>
    </row>
    <row r="74" spans="1:9" ht="12.75">
      <c r="A74" s="68">
        <f>IF(ISNUMBER(SEARCH(ZAKL_DATA!$B$29,B74)),MAX($A$1:A73)+1,0)</f>
        <v>73.0</v>
      </c>
      <c r="B74" s="67" t="s">
        <v>889</v>
      </c>
      <c r="C74" s="93" t="s">
        <v>1399</v>
      </c>
      <c r="E74" t="str">
        <f>IFERROR(VLOOKUP(ROWS($E$2:E74),$A$2:$B$991,2,0),"")</f>
        <v>Informační činnosti</v>
      </c>
      <c r="H74" s="95"/>
      <c r="I74" s="97"/>
    </row>
    <row r="75" spans="1:9" ht="12.75">
      <c r="A75" s="68">
        <f>IF(ISNUMBER(SEARCH(ZAKL_DATA!$B$29,B75)),MAX($A$1:A74)+1,0)</f>
        <v>74.0</v>
      </c>
      <c r="B75" s="67" t="s">
        <v>890</v>
      </c>
      <c r="C75" s="93" t="s">
        <v>1400</v>
      </c>
      <c r="E75" t="str">
        <f>IFERROR(VLOOKUP(ROWS($E$2:E75),$A$2:$B$991,2,0),"")</f>
        <v>Finanční zprostředkování, kromě pojišťovnictví a penzijního financování</v>
      </c>
      <c r="H75" s="95"/>
      <c r="I75" s="97"/>
    </row>
    <row r="76" spans="1:9" ht="12.75">
      <c r="A76" s="68">
        <f>IF(ISNUMBER(SEARCH(ZAKL_DATA!$B$29,B76)),MAX($A$1:A75)+1,0)</f>
        <v>75.0</v>
      </c>
      <c r="B76" s="67" t="s">
        <v>891</v>
      </c>
      <c r="C76" s="93" t="s">
        <v>1401</v>
      </c>
      <c r="E76" t="str">
        <f>IFERROR(VLOOKUP(ROWS($E$2:E76),$A$2:$B$991,2,0),"")</f>
        <v>Pojištění,zajištění a penzijní financování,kromě povinného soc.zabezpečení</v>
      </c>
      <c r="H76" s="95"/>
      <c r="I76" s="97"/>
    </row>
    <row r="77" spans="1:9" ht="12.75">
      <c r="A77" s="68">
        <f>IF(ISNUMBER(SEARCH(ZAKL_DATA!$B$29,B77)),MAX($A$1:A76)+1,0)</f>
        <v>76.0</v>
      </c>
      <c r="B77" s="67" t="s">
        <v>892</v>
      </c>
      <c r="C77" s="93" t="s">
        <v>1402</v>
      </c>
      <c r="E77" t="str">
        <f>IFERROR(VLOOKUP(ROWS($E$2:E77),$A$2:$B$991,2,0),"")</f>
        <v>Ostatní finanční činnosti</v>
      </c>
      <c r="H77" s="95"/>
      <c r="I77" s="97"/>
    </row>
    <row r="78" spans="1:9" ht="12.75">
      <c r="A78" s="68">
        <f>IF(ISNUMBER(SEARCH(ZAKL_DATA!$B$29,B78)),MAX($A$1:A77)+1,0)</f>
        <v>77.0</v>
      </c>
      <c r="B78" s="67" t="s">
        <v>893</v>
      </c>
      <c r="C78" s="93" t="s">
        <v>1403</v>
      </c>
      <c r="E78" t="str">
        <f>IFERROR(VLOOKUP(ROWS($E$2:E78),$A$2:$B$991,2,0),"")</f>
        <v>Činnosti v oblasti nemovitostí</v>
      </c>
      <c r="H78" s="95"/>
      <c r="I78" s="97"/>
    </row>
    <row r="79" spans="1:9" ht="12.75">
      <c r="A79" s="68">
        <f>IF(ISNUMBER(SEARCH(ZAKL_DATA!$B$29,B79)),MAX($A$1:A78)+1,0)</f>
        <v>78.0</v>
      </c>
      <c r="B79" s="67" t="s">
        <v>894</v>
      </c>
      <c r="C79" s="93" t="s">
        <v>1404</v>
      </c>
      <c r="E79" t="str">
        <f>IFERROR(VLOOKUP(ROWS($E$2:E79),$A$2:$B$991,2,0),"")</f>
        <v>Právní a účetnické činnosti</v>
      </c>
      <c r="H79" s="95"/>
      <c r="I79" s="97"/>
    </row>
    <row r="80" spans="1:9" ht="12.75">
      <c r="A80" s="68">
        <f>IF(ISNUMBER(SEARCH(ZAKL_DATA!$B$29,B80)),MAX($A$1:A79)+1,0)</f>
        <v>79.0</v>
      </c>
      <c r="B80" s="67" t="s">
        <v>895</v>
      </c>
      <c r="C80" s="93" t="s">
        <v>1405</v>
      </c>
      <c r="E80" t="str">
        <f>IFERROR(VLOOKUP(ROWS($E$2:E80),$A$2:$B$991,2,0),"")</f>
        <v>Činnosti vedení podniků; poradenství v oblasti řízení</v>
      </c>
      <c r="H80" s="95"/>
      <c r="I80" s="97"/>
    </row>
    <row r="81" spans="1:9" ht="12.75">
      <c r="A81" s="68">
        <f>IF(ISNUMBER(SEARCH(ZAKL_DATA!$B$29,B81)),MAX($A$1:A80)+1,0)</f>
        <v>80.0</v>
      </c>
      <c r="B81" s="67" t="s">
        <v>896</v>
      </c>
      <c r="C81" s="93" t="s">
        <v>1406</v>
      </c>
      <c r="E81" t="str">
        <f>IFERROR(VLOOKUP(ROWS($E$2:E81),$A$2:$B$991,2,0),"")</f>
        <v>Architektonické a inženýrské činnosti; technické zkoušky a analýzy</v>
      </c>
      <c r="H81" s="95"/>
      <c r="I81" s="97"/>
    </row>
    <row r="82" spans="1:9" ht="12.75">
      <c r="A82" s="68">
        <f>IF(ISNUMBER(SEARCH(ZAKL_DATA!$B$29,B82)),MAX($A$1:A81)+1,0)</f>
        <v>81.0</v>
      </c>
      <c r="B82" s="67" t="s">
        <v>939</v>
      </c>
      <c r="C82" s="93" t="s">
        <v>1407</v>
      </c>
      <c r="E82" t="str">
        <f>IFERROR(VLOOKUP(ROWS($E$2:E82),$A$2:$B$991,2,0),"")</f>
        <v>Těžba a úprava železných rud</v>
      </c>
      <c r="H82" s="95"/>
      <c r="I82" s="97"/>
    </row>
    <row r="83" spans="1:9" ht="12.75">
      <c r="A83" s="68">
        <f>IF(ISNUMBER(SEARCH(ZAKL_DATA!$B$29,B83)),MAX($A$1:A82)+1,0)</f>
        <v>82.0</v>
      </c>
      <c r="B83" s="67" t="s">
        <v>897</v>
      </c>
      <c r="C83" s="93" t="s">
        <v>1408</v>
      </c>
      <c r="E83" t="str">
        <f>IFERROR(VLOOKUP(ROWS($E$2:E83),$A$2:$B$991,2,0),"")</f>
        <v>Výzkum a vývoj</v>
      </c>
      <c r="H83" s="95"/>
      <c r="I83" s="97"/>
    </row>
    <row r="84" spans="1:9" ht="12.75">
      <c r="A84" s="68">
        <f>IF(ISNUMBER(SEARCH(ZAKL_DATA!$B$29,B84)),MAX($A$1:A83)+1,0)</f>
        <v>83.0</v>
      </c>
      <c r="B84" s="67" t="s">
        <v>940</v>
      </c>
      <c r="C84" s="93" t="s">
        <v>1409</v>
      </c>
      <c r="E84" t="str">
        <f>IFERROR(VLOOKUP(ROWS($E$2:E84),$A$2:$B$991,2,0),"")</f>
        <v>Těžba a úprava neželezných rud</v>
      </c>
      <c r="H84" s="95"/>
      <c r="I84" s="97"/>
    </row>
    <row r="85" spans="1:9" ht="12.75">
      <c r="A85" s="68">
        <f>IF(ISNUMBER(SEARCH(ZAKL_DATA!$B$29,B85)),MAX($A$1:A84)+1,0)</f>
        <v>84.0</v>
      </c>
      <c r="B85" s="67" t="s">
        <v>898</v>
      </c>
      <c r="C85" s="93" t="s">
        <v>1410</v>
      </c>
      <c r="E85" t="str">
        <f>IFERROR(VLOOKUP(ROWS($E$2:E85),$A$2:$B$991,2,0),"")</f>
        <v>Reklama a průzkum trhu</v>
      </c>
      <c r="H85" s="95"/>
      <c r="I85" s="97"/>
    </row>
    <row r="86" spans="1:9" ht="12.75">
      <c r="A86" s="68">
        <f>IF(ISNUMBER(SEARCH(ZAKL_DATA!$B$29,B86)),MAX($A$1:A85)+1,0)</f>
        <v>85.0</v>
      </c>
      <c r="B86" s="67" t="s">
        <v>899</v>
      </c>
      <c r="C86" s="93" t="s">
        <v>1411</v>
      </c>
      <c r="E86" t="str">
        <f>IFERROR(VLOOKUP(ROWS($E$2:E86),$A$2:$B$991,2,0),"")</f>
        <v>Ostatní profesní, vědecké a technické činnosti</v>
      </c>
      <c r="H86" s="95"/>
      <c r="I86" s="97"/>
    </row>
    <row r="87" spans="1:9" ht="12.75">
      <c r="A87" s="68">
        <f>IF(ISNUMBER(SEARCH(ZAKL_DATA!$B$29,B87)),MAX($A$1:A86)+1,0)</f>
        <v>86.0</v>
      </c>
      <c r="B87" s="67" t="s">
        <v>900</v>
      </c>
      <c r="C87" s="93" t="s">
        <v>1412</v>
      </c>
      <c r="E87" t="str">
        <f>IFERROR(VLOOKUP(ROWS($E$2:E87),$A$2:$B$991,2,0),"")</f>
        <v>Veterinární činnosti</v>
      </c>
      <c r="H87" s="95"/>
      <c r="I87" s="97"/>
    </row>
    <row r="88" spans="1:9" ht="12.75">
      <c r="A88" s="68">
        <f>IF(ISNUMBER(SEARCH(ZAKL_DATA!$B$29,B88)),MAX($A$1:A87)+1,0)</f>
        <v>87.0</v>
      </c>
      <c r="B88" s="67" t="s">
        <v>901</v>
      </c>
      <c r="C88" s="93" t="s">
        <v>1413</v>
      </c>
      <c r="E88" t="str">
        <f>IFERROR(VLOOKUP(ROWS($E$2:E88),$A$2:$B$991,2,0),"")</f>
        <v>Činnosti v oblasti pronájmu a operativního leasingu</v>
      </c>
      <c r="H88" s="95"/>
      <c r="I88" s="97"/>
    </row>
    <row r="89" spans="1:9" ht="12.75">
      <c r="A89" s="68">
        <f>IF(ISNUMBER(SEARCH(ZAKL_DATA!$B$29,B89)),MAX($A$1:A88)+1,0)</f>
        <v>88.0</v>
      </c>
      <c r="B89" s="67" t="s">
        <v>902</v>
      </c>
      <c r="C89" s="93" t="s">
        <v>1414</v>
      </c>
      <c r="E89" t="str">
        <f>IFERROR(VLOOKUP(ROWS($E$2:E89),$A$2:$B$991,2,0),"")</f>
        <v>Činnosti související se zaměstnáním</v>
      </c>
      <c r="H89" s="95"/>
      <c r="I89" s="97"/>
    </row>
    <row r="90" spans="1:9" ht="12.75">
      <c r="A90" s="68">
        <f>IF(ISNUMBER(SEARCH(ZAKL_DATA!$B$29,B90)),MAX($A$1:A89)+1,0)</f>
        <v>89.0</v>
      </c>
      <c r="B90" s="67" t="s">
        <v>903</v>
      </c>
      <c r="C90" s="93" t="s">
        <v>1415</v>
      </c>
      <c r="E90" t="str">
        <f>IFERROR(VLOOKUP(ROWS($E$2:E90),$A$2:$B$991,2,0),"")</f>
        <v>Činnosti cest.agentur,kanceláří a jiné rezervační a související činnosti</v>
      </c>
      <c r="H90" s="95"/>
      <c r="I90" s="97"/>
    </row>
    <row r="91" spans="1:9" ht="12.75">
      <c r="A91" s="68">
        <f>IF(ISNUMBER(SEARCH(ZAKL_DATA!$B$29,B91)),MAX($A$1:A90)+1,0)</f>
        <v>90.0</v>
      </c>
      <c r="B91" s="67" t="s">
        <v>904</v>
      </c>
      <c r="C91" s="93" t="s">
        <v>1416</v>
      </c>
      <c r="E91" t="str">
        <f>IFERROR(VLOOKUP(ROWS($E$2:E91),$A$2:$B$991,2,0),"")</f>
        <v>Bezpečnostní a pátrací činnosti</v>
      </c>
      <c r="H91" s="95"/>
      <c r="I91" s="97"/>
    </row>
    <row r="92" spans="1:9" ht="12.75">
      <c r="A92" s="68">
        <f>IF(ISNUMBER(SEARCH(ZAKL_DATA!$B$29,B92)),MAX($A$1:A91)+1,0)</f>
        <v>91.0</v>
      </c>
      <c r="B92" s="67" t="s">
        <v>905</v>
      </c>
      <c r="C92" s="93" t="s">
        <v>1417</v>
      </c>
      <c r="E92" t="str">
        <f>IFERROR(VLOOKUP(ROWS($E$2:E92),$A$2:$B$991,2,0),"")</f>
        <v>Činnosti související se stavbami a úpravou krajiny</v>
      </c>
      <c r="H92" s="95"/>
      <c r="I92" s="97"/>
    </row>
    <row r="93" spans="1:9" ht="12.75">
      <c r="A93" s="68">
        <f>IF(ISNUMBER(SEARCH(ZAKL_DATA!$B$29,B93)),MAX($A$1:A92)+1,0)</f>
        <v>92.0</v>
      </c>
      <c r="B93" s="67" t="s">
        <v>941</v>
      </c>
      <c r="C93" s="93" t="s">
        <v>1418</v>
      </c>
      <c r="E93" t="str">
        <f>IFERROR(VLOOKUP(ROWS($E$2:E93),$A$2:$B$991,2,0),"")</f>
        <v>Dobývání kamene, písků a jílů</v>
      </c>
      <c r="H93" s="95"/>
      <c r="I93" s="97"/>
    </row>
    <row r="94" spans="1:9" ht="12.75">
      <c r="A94" s="68">
        <f>IF(ISNUMBER(SEARCH(ZAKL_DATA!$B$29,B94)),MAX($A$1:A93)+1,0)</f>
        <v>93.0</v>
      </c>
      <c r="B94" s="67" t="s">
        <v>906</v>
      </c>
      <c r="C94" s="93" t="s">
        <v>1419</v>
      </c>
      <c r="E94" t="str">
        <f>IFERROR(VLOOKUP(ROWS($E$2:E94),$A$2:$B$991,2,0),"")</f>
        <v>Administrativní, kancelářské a jiné podpůrné činnosti pro podnikání</v>
      </c>
      <c r="H94" s="95"/>
      <c r="I94" s="97"/>
    </row>
    <row r="95" spans="1:9" ht="12.75">
      <c r="A95" s="68">
        <f>IF(ISNUMBER(SEARCH(ZAKL_DATA!$B$29,B95)),MAX($A$1:A94)+1,0)</f>
        <v>94.0</v>
      </c>
      <c r="B95" s="67" t="s">
        <v>907</v>
      </c>
      <c r="C95" s="93" t="s">
        <v>1420</v>
      </c>
      <c r="E95" t="str">
        <f>IFERROR(VLOOKUP(ROWS($E$2:E95),$A$2:$B$991,2,0),"")</f>
        <v>Veřejná správa a obrana; povinné sociální zabezpečení</v>
      </c>
      <c r="H95" s="95"/>
      <c r="I95" s="97"/>
    </row>
    <row r="96" spans="1:9" ht="12.75">
      <c r="A96" s="68">
        <f>IF(ISNUMBER(SEARCH(ZAKL_DATA!$B$29,B96)),MAX($A$1:A95)+1,0)</f>
        <v>95.0</v>
      </c>
      <c r="B96" s="67" t="s">
        <v>908</v>
      </c>
      <c r="C96" s="93" t="s">
        <v>1421</v>
      </c>
      <c r="E96" t="str">
        <f>IFERROR(VLOOKUP(ROWS($E$2:E96),$A$2:$B$991,2,0),"")</f>
        <v>Vzdělávání</v>
      </c>
      <c r="H96" s="95"/>
      <c r="I96" s="97"/>
    </row>
    <row r="97" spans="1:9" ht="12.75">
      <c r="A97" s="68">
        <f>IF(ISNUMBER(SEARCH(ZAKL_DATA!$B$29,B97)),MAX($A$1:A96)+1,0)</f>
        <v>96.0</v>
      </c>
      <c r="B97" s="67" t="s">
        <v>909</v>
      </c>
      <c r="C97" s="93" t="s">
        <v>1422</v>
      </c>
      <c r="E97" t="str">
        <f>IFERROR(VLOOKUP(ROWS($E$2:E97),$A$2:$B$991,2,0),"")</f>
        <v>Zdravotní péče</v>
      </c>
      <c r="H97" s="95"/>
      <c r="I97" s="97"/>
    </row>
    <row r="98" spans="1:9" ht="12.75">
      <c r="A98" s="68">
        <f>IF(ISNUMBER(SEARCH(ZAKL_DATA!$B$29,B98)),MAX($A$1:A97)+1,0)</f>
        <v>97.0</v>
      </c>
      <c r="B98" s="67" t="s">
        <v>910</v>
      </c>
      <c r="C98" s="93" t="s">
        <v>1423</v>
      </c>
      <c r="E98" t="str">
        <f>IFERROR(VLOOKUP(ROWS($E$2:E98),$A$2:$B$991,2,0),"")</f>
        <v>Pobytové služby sociální péče</v>
      </c>
      <c r="H98" s="95"/>
      <c r="I98" s="97"/>
    </row>
    <row r="99" spans="1:9" ht="12.75">
      <c r="A99" s="68">
        <f>IF(ISNUMBER(SEARCH(ZAKL_DATA!$B$29,B99)),MAX($A$1:A98)+1,0)</f>
        <v>98.0</v>
      </c>
      <c r="B99" s="67" t="s">
        <v>911</v>
      </c>
      <c r="C99" s="93" t="s">
        <v>1424</v>
      </c>
      <c r="E99" t="str">
        <f>IFERROR(VLOOKUP(ROWS($E$2:E99),$A$2:$B$991,2,0),"")</f>
        <v>Ambulantní nebo terénní sociální služby</v>
      </c>
      <c r="H99" s="95"/>
      <c r="I99" s="97"/>
    </row>
    <row r="100" spans="1:9" ht="12.75">
      <c r="A100" s="68">
        <f>IF(ISNUMBER(SEARCH(ZAKL_DATA!$B$29,B100)),MAX($A$1:A99)+1,0)</f>
        <v>99.0</v>
      </c>
      <c r="B100" s="67" t="s">
        <v>942</v>
      </c>
      <c r="C100" s="93" t="s">
        <v>1425</v>
      </c>
      <c r="E100" t="str">
        <f>IFERROR(VLOOKUP(ROWS($E$2:E100),$A$2:$B$991,2,0),"")</f>
        <v>Těžba a dobývání j. n.</v>
      </c>
      <c r="H100" s="95"/>
      <c r="I100" s="97"/>
    </row>
    <row r="101" spans="1:9" ht="12.75">
      <c r="A101" s="68">
        <f>IF(ISNUMBER(SEARCH(ZAKL_DATA!$B$29,B101)),MAX($A$1:A100)+1,0)</f>
        <v>100.0</v>
      </c>
      <c r="B101" s="67" t="s">
        <v>912</v>
      </c>
      <c r="C101" s="93" t="s">
        <v>1426</v>
      </c>
      <c r="E101" t="str">
        <f>IFERROR(VLOOKUP(ROWS($E$2:E101),$A$2:$B$991,2,0),"")</f>
        <v>Tvůrčí, umělecké a zábavní činnosti</v>
      </c>
      <c r="H101" s="95"/>
      <c r="I101" s="97"/>
    </row>
    <row r="102" spans="1:9" ht="12.75">
      <c r="A102" s="68">
        <f>IF(ISNUMBER(SEARCH(ZAKL_DATA!$B$29,B102)),MAX($A$1:A101)+1,0)</f>
        <v>101.0</v>
      </c>
      <c r="B102" s="67" t="s">
        <v>913</v>
      </c>
      <c r="C102" s="93" t="s">
        <v>1427</v>
      </c>
      <c r="E102" t="str">
        <f>IFERROR(VLOOKUP(ROWS($E$2:E102),$A$2:$B$991,2,0),"")</f>
        <v>Činnosti knihoven, archivů, muzeí a jiných kulturních zařízení</v>
      </c>
      <c r="H102" s="95"/>
      <c r="I102" s="97"/>
    </row>
    <row r="103" spans="1:9" ht="12.75">
      <c r="A103" s="68">
        <f>IF(ISNUMBER(SEARCH(ZAKL_DATA!$B$29,B103)),MAX($A$1:A102)+1,0)</f>
        <v>102.0</v>
      </c>
      <c r="B103" s="67" t="s">
        <v>943</v>
      </c>
      <c r="C103" s="93" t="s">
        <v>1428</v>
      </c>
      <c r="E103" t="str">
        <f>IFERROR(VLOOKUP(ROWS($E$2:E103),$A$2:$B$991,2,0),"")</f>
        <v>Podpůrné činnosti při těžbě ropy a zemního plynu</v>
      </c>
      <c r="H103" s="95"/>
      <c r="I103" s="97"/>
    </row>
    <row r="104" spans="1:9" ht="12.75">
      <c r="A104" s="68">
        <f>IF(ISNUMBER(SEARCH(ZAKL_DATA!$B$29,B104)),MAX($A$1:A103)+1,0)</f>
        <v>103.0</v>
      </c>
      <c r="B104" s="67" t="s">
        <v>914</v>
      </c>
      <c r="C104" s="93" t="s">
        <v>1429</v>
      </c>
      <c r="E104" t="str">
        <f>IFERROR(VLOOKUP(ROWS($E$2:E104),$A$2:$B$991,2,0),"")</f>
        <v>Činnosti heren, kasin a sázkových kanceláří</v>
      </c>
      <c r="H104" s="95"/>
      <c r="I104" s="97"/>
    </row>
    <row r="105" spans="1:9" ht="12.75">
      <c r="A105" s="68">
        <f>IF(ISNUMBER(SEARCH(ZAKL_DATA!$B$29,B105)),MAX($A$1:A104)+1,0)</f>
        <v>104.0</v>
      </c>
      <c r="B105" s="67" t="s">
        <v>915</v>
      </c>
      <c r="C105" s="93" t="s">
        <v>1430</v>
      </c>
      <c r="E105" t="str">
        <f>IFERROR(VLOOKUP(ROWS($E$2:E105),$A$2:$B$991,2,0),"")</f>
        <v>Sportovní, zábavní a rekreační činnosti</v>
      </c>
      <c r="H105" s="95"/>
      <c r="I105" s="97"/>
    </row>
    <row r="106" spans="1:9" ht="12.75">
      <c r="A106" s="68">
        <f>IF(ISNUMBER(SEARCH(ZAKL_DATA!$B$29,B106)),MAX($A$1:A105)+1,0)</f>
        <v>105.0</v>
      </c>
      <c r="B106" s="67" t="s">
        <v>916</v>
      </c>
      <c r="C106" s="93" t="s">
        <v>1431</v>
      </c>
      <c r="E106" t="str">
        <f>IFERROR(VLOOKUP(ROWS($E$2:E106),$A$2:$B$991,2,0),"")</f>
        <v>Činnosti organizací sdružujících osoby za účelem prosazování spol.zájmů</v>
      </c>
      <c r="H106" s="95"/>
      <c r="I106" s="97"/>
    </row>
    <row r="107" spans="1:9" ht="12.75">
      <c r="A107" s="68">
        <f>IF(ISNUMBER(SEARCH(ZAKL_DATA!$B$29,B107)),MAX($A$1:A106)+1,0)</f>
        <v>106.0</v>
      </c>
      <c r="B107" s="67" t="s">
        <v>917</v>
      </c>
      <c r="C107" s="93" t="s">
        <v>1432</v>
      </c>
      <c r="E107" t="str">
        <f>IFERROR(VLOOKUP(ROWS($E$2:E107),$A$2:$B$991,2,0),"")</f>
        <v>Opravy počítačů a výrobků pro osobní potřebu a převážně pro domácnost</v>
      </c>
      <c r="H107" s="95"/>
      <c r="I107" s="97"/>
    </row>
    <row r="108" spans="1:9" ht="12.75">
      <c r="A108" s="68">
        <f>IF(ISNUMBER(SEARCH(ZAKL_DATA!$B$29,B108)),MAX($A$1:A107)+1,0)</f>
        <v>107.0</v>
      </c>
      <c r="B108" s="67" t="s">
        <v>918</v>
      </c>
      <c r="C108" s="93" t="s">
        <v>1433</v>
      </c>
      <c r="E108" t="str">
        <f>IFERROR(VLOOKUP(ROWS($E$2:E108),$A$2:$B$991,2,0),"")</f>
        <v>Poskytování ostatních osobních služeb</v>
      </c>
      <c r="H108" s="95"/>
      <c r="I108" s="97"/>
    </row>
    <row r="109" spans="1:9" ht="12.75">
      <c r="A109" s="68">
        <f>IF(ISNUMBER(SEARCH(ZAKL_DATA!$B$29,B109)),MAX($A$1:A108)+1,0)</f>
        <v>108.0</v>
      </c>
      <c r="B109" s="67" t="s">
        <v>919</v>
      </c>
      <c r="C109" s="93" t="s">
        <v>1434</v>
      </c>
      <c r="E109" t="str">
        <f>IFERROR(VLOOKUP(ROWS($E$2:E109),$A$2:$B$991,2,0),"")</f>
        <v>Činnosti domácností jako zaměstnavatelů domácího personálu</v>
      </c>
      <c r="H109" s="95"/>
      <c r="I109" s="97"/>
    </row>
    <row r="110" spans="1:9" ht="12.75">
      <c r="A110" s="68">
        <f>IF(ISNUMBER(SEARCH(ZAKL_DATA!$B$29,B110)),MAX($A$1:A109)+1,0)</f>
        <v>109.0</v>
      </c>
      <c r="B110" s="67" t="s">
        <v>920</v>
      </c>
      <c r="C110" s="93" t="s">
        <v>1435</v>
      </c>
      <c r="E110" t="str">
        <f>IFERROR(VLOOKUP(ROWS($E$2:E110),$A$2:$B$991,2,0),"")</f>
        <v>Činnosti domác.produk.blíže neurčené výrobky a služby pro vlast.potřebu</v>
      </c>
      <c r="H110" s="95"/>
      <c r="I110" s="97"/>
    </row>
    <row r="111" spans="1:9" ht="12.75">
      <c r="A111" s="68">
        <f>IF(ISNUMBER(SEARCH(ZAKL_DATA!$B$29,B111)),MAX($A$1:A110)+1,0)</f>
        <v>110.0</v>
      </c>
      <c r="B111" s="67" t="s">
        <v>921</v>
      </c>
      <c r="C111" s="93" t="s">
        <v>1436</v>
      </c>
      <c r="E111" t="str">
        <f>IFERROR(VLOOKUP(ROWS($E$2:E111),$A$2:$B$991,2,0),"")</f>
        <v>Činnosti exteritoriálních organizací a orgánů</v>
      </c>
      <c r="H111" s="95"/>
      <c r="I111" s="97"/>
    </row>
    <row r="112" spans="1:9" ht="12.75">
      <c r="A112" s="68">
        <f>IF(ISNUMBER(SEARCH(ZAKL_DATA!$B$29,B112)),MAX($A$1:A111)+1,0)</f>
        <v>111.0</v>
      </c>
      <c r="B112" s="67" t="s">
        <v>944</v>
      </c>
      <c r="C112" s="93" t="s">
        <v>1437</v>
      </c>
      <c r="E112" t="str">
        <f>IFERROR(VLOOKUP(ROWS($E$2:E112),$A$2:$B$991,2,0),"")</f>
        <v>Podpůrné činnosti při ostatní těžbě a dobývání</v>
      </c>
      <c r="H112" s="95"/>
      <c r="I112" s="97"/>
    </row>
    <row r="113" spans="1:9" ht="12.75">
      <c r="A113" s="68">
        <f>IF(ISNUMBER(SEARCH(ZAKL_DATA!$B$29,B113)),MAX($A$1:A112)+1,0)</f>
        <v>112.0</v>
      </c>
      <c r="B113" s="67" t="s">
        <v>945</v>
      </c>
      <c r="C113" s="93" t="s">
        <v>1438</v>
      </c>
      <c r="E113" t="str">
        <f>IFERROR(VLOOKUP(ROWS($E$2:E113),$A$2:$B$991,2,0),"")</f>
        <v>Zpracování a konzervování masa a výroba masných výrobků</v>
      </c>
      <c r="H113" s="95"/>
      <c r="I113" s="97"/>
    </row>
    <row r="114" spans="1:9" ht="12.75">
      <c r="A114" s="68">
        <f>IF(ISNUMBER(SEARCH(ZAKL_DATA!$B$29,B114)),MAX($A$1:A113)+1,0)</f>
        <v>113.0</v>
      </c>
      <c r="B114" s="67" t="s">
        <v>946</v>
      </c>
      <c r="C114" s="93" t="s">
        <v>1439</v>
      </c>
      <c r="E114" t="str">
        <f>IFERROR(VLOOKUP(ROWS($E$2:E114),$A$2:$B$991,2,0),"")</f>
        <v>Zpracování a konzervování ryb, korýšů a měkkýšů</v>
      </c>
      <c r="H114" s="95"/>
      <c r="I114" s="97"/>
    </row>
    <row r="115" spans="1:9" ht="12.75">
      <c r="A115" s="68">
        <f>IF(ISNUMBER(SEARCH(ZAKL_DATA!$B$29,B115)),MAX($A$1:A114)+1,0)</f>
        <v>114.0</v>
      </c>
      <c r="B115" s="67" t="s">
        <v>947</v>
      </c>
      <c r="C115" s="93" t="s">
        <v>1440</v>
      </c>
      <c r="E115" t="str">
        <f>IFERROR(VLOOKUP(ROWS($E$2:E115),$A$2:$B$991,2,0),"")</f>
        <v>Zpracování a konzervování ovoce a zeleniny</v>
      </c>
      <c r="H115" s="95"/>
      <c r="I115" s="97"/>
    </row>
    <row r="116" spans="1:9" ht="12.75">
      <c r="A116" s="68">
        <f>IF(ISNUMBER(SEARCH(ZAKL_DATA!$B$29,B116)),MAX($A$1:A115)+1,0)</f>
        <v>115.0</v>
      </c>
      <c r="B116" s="67" t="s">
        <v>948</v>
      </c>
      <c r="C116" s="93" t="s">
        <v>1441</v>
      </c>
      <c r="E116" t="str">
        <f>IFERROR(VLOOKUP(ROWS($E$2:E116),$A$2:$B$991,2,0),"")</f>
        <v>Výroba rostlinných a živočišných olejů a tuků</v>
      </c>
      <c r="H116" s="95"/>
      <c r="I116" s="97"/>
    </row>
    <row r="117" spans="1:9" ht="12.75">
      <c r="A117" s="68">
        <f>IF(ISNUMBER(SEARCH(ZAKL_DATA!$B$29,B117)),MAX($A$1:A116)+1,0)</f>
        <v>116.0</v>
      </c>
      <c r="B117" s="67" t="s">
        <v>949</v>
      </c>
      <c r="C117" s="93" t="s">
        <v>1442</v>
      </c>
      <c r="E117" t="str">
        <f>IFERROR(VLOOKUP(ROWS($E$2:E117),$A$2:$B$991,2,0),"")</f>
        <v>Výroba mléčných výrobků</v>
      </c>
      <c r="H117" s="95"/>
      <c r="I117" s="97"/>
    </row>
    <row r="118" spans="1:9" ht="12.75">
      <c r="A118" s="68">
        <f>IF(ISNUMBER(SEARCH(ZAKL_DATA!$B$29,B118)),MAX($A$1:A117)+1,0)</f>
        <v>117.0</v>
      </c>
      <c r="B118" s="67" t="s">
        <v>950</v>
      </c>
      <c r="C118" s="93" t="s">
        <v>1443</v>
      </c>
      <c r="E118" t="str">
        <f>IFERROR(VLOOKUP(ROWS($E$2:E118),$A$2:$B$991,2,0),"")</f>
        <v>Výroba mlýnských a škrobárenských výrobků</v>
      </c>
      <c r="H118" s="95"/>
      <c r="I118" s="97"/>
    </row>
    <row r="119" spans="1:9" ht="12.75">
      <c r="A119" s="68">
        <f>IF(ISNUMBER(SEARCH(ZAKL_DATA!$B$29,B119)),MAX($A$1:A118)+1,0)</f>
        <v>118.0</v>
      </c>
      <c r="B119" s="67" t="s">
        <v>951</v>
      </c>
      <c r="C119" s="93" t="s">
        <v>1444</v>
      </c>
      <c r="E119" t="str">
        <f>IFERROR(VLOOKUP(ROWS($E$2:E119),$A$2:$B$991,2,0),"")</f>
        <v>Výroba pekařských, cukrářských a jiných moučných výrobků</v>
      </c>
      <c r="H119" s="95"/>
      <c r="I119" s="97"/>
    </row>
    <row r="120" spans="1:9" ht="12.75">
      <c r="A120" s="68">
        <f>IF(ISNUMBER(SEARCH(ZAKL_DATA!$B$29,B120)),MAX($A$1:A119)+1,0)</f>
        <v>119.0</v>
      </c>
      <c r="B120" s="67" t="s">
        <v>952</v>
      </c>
      <c r="C120" s="93" t="s">
        <v>1445</v>
      </c>
      <c r="E120" t="str">
        <f>IFERROR(VLOOKUP(ROWS($E$2:E120),$A$2:$B$991,2,0),"")</f>
        <v>Výroba ostatních potravinářských výrobků</v>
      </c>
      <c r="H120" s="95"/>
      <c r="I120" s="97"/>
    </row>
    <row r="121" spans="1:9" ht="12.75">
      <c r="A121" s="68">
        <f>IF(ISNUMBER(SEARCH(ZAKL_DATA!$B$29,B121)),MAX($A$1:A120)+1,0)</f>
        <v>120.0</v>
      </c>
      <c r="B121" s="67" t="s">
        <v>953</v>
      </c>
      <c r="C121" s="93" t="s">
        <v>1446</v>
      </c>
      <c r="E121" t="str">
        <f>IFERROR(VLOOKUP(ROWS($E$2:E121),$A$2:$B$991,2,0),"")</f>
        <v>Výroba průmyslových krmiv</v>
      </c>
      <c r="H121" s="95"/>
      <c r="I121" s="97"/>
    </row>
    <row r="122" spans="1:9" ht="12.75">
      <c r="A122" s="68">
        <f>IF(ISNUMBER(SEARCH(ZAKL_DATA!$B$29,B122)),MAX($A$1:A121)+1,0)</f>
        <v>121.0</v>
      </c>
      <c r="B122" s="67" t="s">
        <v>1181</v>
      </c>
      <c r="C122" s="94" t="s">
        <v>1447</v>
      </c>
      <c r="E122" t="str">
        <f>IFERROR(VLOOKUP(ROWS($E$2:E122),$A$2:$B$991,2,0),"")</f>
        <v>Pěstování obilovin (kromě rýže), luštěnin a olejnatých semen</v>
      </c>
      <c r="H122" s="95"/>
      <c r="I122" s="97"/>
    </row>
    <row r="123" spans="1:9" ht="12.75">
      <c r="A123" s="68">
        <f>IF(ISNUMBER(SEARCH(ZAKL_DATA!$B$29,B123)),MAX($A$1:A122)+1,0)</f>
        <v>122.0</v>
      </c>
      <c r="B123" s="67" t="s">
        <v>1182</v>
      </c>
      <c r="C123" s="94" t="s">
        <v>1448</v>
      </c>
      <c r="E123" t="str">
        <f>IFERROR(VLOOKUP(ROWS($E$2:E123),$A$2:$B$991,2,0),"")</f>
        <v>Pěstování rýže</v>
      </c>
      <c r="H123" s="95"/>
      <c r="I123" s="97"/>
    </row>
    <row r="124" spans="1:9" ht="12.75">
      <c r="A124" s="68">
        <f>IF(ISNUMBER(SEARCH(ZAKL_DATA!$B$29,B124)),MAX($A$1:A123)+1,0)</f>
        <v>123.0</v>
      </c>
      <c r="B124" s="67" t="s">
        <v>1183</v>
      </c>
      <c r="C124" s="94" t="s">
        <v>1449</v>
      </c>
      <c r="E124" t="str">
        <f>IFERROR(VLOOKUP(ROWS($E$2:E124),$A$2:$B$991,2,0),"")</f>
        <v>Pěstování zeleniny a melounů, kořenů a hlíz</v>
      </c>
      <c r="H124" s="95"/>
      <c r="I124" s="97"/>
    </row>
    <row r="125" spans="1:9" ht="12.75">
      <c r="A125" s="68">
        <f>IF(ISNUMBER(SEARCH(ZAKL_DATA!$B$29,B125)),MAX($A$1:A124)+1,0)</f>
        <v>124.0</v>
      </c>
      <c r="B125" s="67" t="s">
        <v>1184</v>
      </c>
      <c r="C125" s="94" t="s">
        <v>1450</v>
      </c>
      <c r="E125" t="str">
        <f>IFERROR(VLOOKUP(ROWS($E$2:E125),$A$2:$B$991,2,0),"")</f>
        <v>Pěstování tabáku</v>
      </c>
      <c r="H125" s="95"/>
      <c r="I125" s="97"/>
    </row>
    <row r="126" spans="1:9" ht="12.75">
      <c r="A126" s="68">
        <f>IF(ISNUMBER(SEARCH(ZAKL_DATA!$B$29,B126)),MAX($A$1:A125)+1,0)</f>
        <v>125.0</v>
      </c>
      <c r="B126" s="67" t="s">
        <v>1185</v>
      </c>
      <c r="C126" s="94" t="s">
        <v>1451</v>
      </c>
      <c r="E126" t="str">
        <f>IFERROR(VLOOKUP(ROWS($E$2:E126),$A$2:$B$991,2,0),"")</f>
        <v>Pěstování přadných rostlin</v>
      </c>
      <c r="H126" s="95"/>
      <c r="I126" s="97"/>
    </row>
    <row r="127" spans="1:9" ht="12.75">
      <c r="A127" s="68">
        <f>IF(ISNUMBER(SEARCH(ZAKL_DATA!$B$29,B127)),MAX($A$1:A126)+1,0)</f>
        <v>126.0</v>
      </c>
      <c r="B127" s="67" t="s">
        <v>1186</v>
      </c>
      <c r="C127" s="94" t="s">
        <v>1452</v>
      </c>
      <c r="E127" t="str">
        <f>IFERROR(VLOOKUP(ROWS($E$2:E127),$A$2:$B$991,2,0),"")</f>
        <v>Pěstování ostatních plodin jiných než trvalých</v>
      </c>
      <c r="H127" s="95"/>
      <c r="I127" s="97"/>
    </row>
    <row r="128" spans="1:9" ht="12.75">
      <c r="A128" s="68">
        <f>IF(ISNUMBER(SEARCH(ZAKL_DATA!$B$29,B128)),MAX($A$1:A127)+1,0)</f>
        <v>127.0</v>
      </c>
      <c r="B128" s="67" t="s">
        <v>1187</v>
      </c>
      <c r="C128" s="94" t="s">
        <v>1453</v>
      </c>
      <c r="E128" t="str">
        <f>IFERROR(VLOOKUP(ROWS($E$2:E128),$A$2:$B$991,2,0),"")</f>
        <v>Pěstování vinných hroznů</v>
      </c>
      <c r="H128" s="95"/>
      <c r="I128" s="97"/>
    </row>
    <row r="129" spans="1:9" ht="12.75">
      <c r="A129" s="68">
        <f>IF(ISNUMBER(SEARCH(ZAKL_DATA!$B$29,B129)),MAX($A$1:A128)+1,0)</f>
        <v>128.0</v>
      </c>
      <c r="B129" s="67" t="s">
        <v>1188</v>
      </c>
      <c r="C129" s="94" t="s">
        <v>1454</v>
      </c>
      <c r="E129" t="str">
        <f>IFERROR(VLOOKUP(ROWS($E$2:E129),$A$2:$B$991,2,0),"")</f>
        <v>Pěstování tropického a subtropického ovoce</v>
      </c>
      <c r="H129" s="95"/>
      <c r="I129" s="97"/>
    </row>
    <row r="130" spans="1:9" ht="12.75">
      <c r="A130" s="68">
        <f>IF(ISNUMBER(SEARCH(ZAKL_DATA!$B$29,B130)),MAX($A$1:A129)+1,0)</f>
        <v>129.0</v>
      </c>
      <c r="B130" s="67" t="s">
        <v>1189</v>
      </c>
      <c r="C130" s="94" t="s">
        <v>1455</v>
      </c>
      <c r="E130" t="str">
        <f>IFERROR(VLOOKUP(ROWS($E$2:E130),$A$2:$B$991,2,0),"")</f>
        <v>Pěstování citrusových plodů</v>
      </c>
      <c r="H130" s="95"/>
      <c r="I130" s="97"/>
    </row>
    <row r="131" spans="1:9" ht="12.75">
      <c r="A131" s="68">
        <f>IF(ISNUMBER(SEARCH(ZAKL_DATA!$B$29,B131)),MAX($A$1:A130)+1,0)</f>
        <v>130.0</v>
      </c>
      <c r="B131" s="67" t="s">
        <v>1190</v>
      </c>
      <c r="C131" s="94" t="s">
        <v>1456</v>
      </c>
      <c r="E131" t="str">
        <f>IFERROR(VLOOKUP(ROWS($E$2:E131),$A$2:$B$991,2,0),"")</f>
        <v>Pěstování jádrového a peckového ovoce</v>
      </c>
      <c r="H131" s="95"/>
      <c r="I131" s="97"/>
    </row>
    <row r="132" spans="1:9" ht="12.75">
      <c r="A132" s="68">
        <f>IF(ISNUMBER(SEARCH(ZAKL_DATA!$B$29,B132)),MAX($A$1:A131)+1,0)</f>
        <v>131.0</v>
      </c>
      <c r="B132" s="67" t="s">
        <v>1191</v>
      </c>
      <c r="C132" s="94" t="s">
        <v>1457</v>
      </c>
      <c r="E132" t="str">
        <f>IFERROR(VLOOKUP(ROWS($E$2:E132),$A$2:$B$991,2,0),"")</f>
        <v>Pěstování ostatního stromového a keřového ovoce a ořechů</v>
      </c>
      <c r="H132" s="95"/>
      <c r="I132" s="97"/>
    </row>
    <row r="133" spans="1:9" ht="12.75">
      <c r="A133" s="68">
        <f>IF(ISNUMBER(SEARCH(ZAKL_DATA!$B$29,B133)),MAX($A$1:A132)+1,0)</f>
        <v>132.0</v>
      </c>
      <c r="B133" s="67" t="s">
        <v>1192</v>
      </c>
      <c r="C133" s="94" t="s">
        <v>1458</v>
      </c>
      <c r="E133" t="str">
        <f>IFERROR(VLOOKUP(ROWS($E$2:E133),$A$2:$B$991,2,0),"")</f>
        <v>Pěstování olejnatých plodů</v>
      </c>
      <c r="H133" s="95"/>
      <c r="I133" s="97"/>
    </row>
    <row r="134" spans="1:9" ht="12.75">
      <c r="A134" s="68">
        <f>IF(ISNUMBER(SEARCH(ZAKL_DATA!$B$29,B134)),MAX($A$1:A133)+1,0)</f>
        <v>133.0</v>
      </c>
      <c r="B134" s="67" t="s">
        <v>1193</v>
      </c>
      <c r="C134" s="94" t="s">
        <v>1459</v>
      </c>
      <c r="E134" t="str">
        <f>IFERROR(VLOOKUP(ROWS($E$2:E134),$A$2:$B$991,2,0),"")</f>
        <v>Pěstování rostlin pro výrobu nápojů</v>
      </c>
      <c r="H134" s="95"/>
      <c r="I134" s="97"/>
    </row>
    <row r="135" spans="1:9" ht="12.75">
      <c r="A135" s="68">
        <f>IF(ISNUMBER(SEARCH(ZAKL_DATA!$B$29,B135)),MAX($A$1:A134)+1,0)</f>
        <v>134.0</v>
      </c>
      <c r="B135" s="67" t="s">
        <v>1194</v>
      </c>
      <c r="C135" s="94" t="s">
        <v>1460</v>
      </c>
      <c r="E135" t="str">
        <f>IFERROR(VLOOKUP(ROWS($E$2:E135),$A$2:$B$991,2,0),"")</f>
        <v>Pěstování koření, aromatických, léčivých a farmaceutických rostlin</v>
      </c>
      <c r="H135" s="95"/>
      <c r="I135" s="97"/>
    </row>
    <row r="136" spans="1:9" ht="12.75">
      <c r="A136" s="68">
        <f>IF(ISNUMBER(SEARCH(ZAKL_DATA!$B$29,B136)),MAX($A$1:A135)+1,0)</f>
        <v>135.0</v>
      </c>
      <c r="B136" s="67" t="s">
        <v>1195</v>
      </c>
      <c r="C136" s="94" t="s">
        <v>1461</v>
      </c>
      <c r="E136" t="str">
        <f>IFERROR(VLOOKUP(ROWS($E$2:E136),$A$2:$B$991,2,0),"")</f>
        <v>Pěstování ostatních trvalých plodin</v>
      </c>
      <c r="H136" s="95"/>
      <c r="I136" s="97"/>
    </row>
    <row r="137" spans="1:9" ht="12.75">
      <c r="A137" s="68">
        <f>IF(ISNUMBER(SEARCH(ZAKL_DATA!$B$29,B137)),MAX($A$1:A136)+1,0)</f>
        <v>136.0</v>
      </c>
      <c r="B137" s="67" t="s">
        <v>954</v>
      </c>
      <c r="C137" s="94" t="s">
        <v>1462</v>
      </c>
      <c r="E137" t="str">
        <f>IFERROR(VLOOKUP(ROWS($E$2:E137),$A$2:$B$991,2,0),"")</f>
        <v>Úprava a spřádání textilních vláken a příze</v>
      </c>
      <c r="H137" s="95"/>
      <c r="I137" s="97"/>
    </row>
    <row r="138" spans="1:9" ht="12.75">
      <c r="A138" s="68">
        <f>IF(ISNUMBER(SEARCH(ZAKL_DATA!$B$29,B138)),MAX($A$1:A137)+1,0)</f>
        <v>137.0</v>
      </c>
      <c r="B138" s="67" t="s">
        <v>955</v>
      </c>
      <c r="C138" s="94" t="s">
        <v>1463</v>
      </c>
      <c r="E138" t="str">
        <f>IFERROR(VLOOKUP(ROWS($E$2:E138),$A$2:$B$991,2,0),"")</f>
        <v>Tkaní textilií</v>
      </c>
      <c r="H138" s="95"/>
      <c r="I138" s="97"/>
    </row>
    <row r="139" spans="1:9" ht="12.75">
      <c r="A139" s="68">
        <f>IF(ISNUMBER(SEARCH(ZAKL_DATA!$B$29,B139)),MAX($A$1:A138)+1,0)</f>
        <v>138.0</v>
      </c>
      <c r="B139" s="67" t="s">
        <v>956</v>
      </c>
      <c r="C139" s="94" t="s">
        <v>1464</v>
      </c>
      <c r="E139" t="str">
        <f>IFERROR(VLOOKUP(ROWS($E$2:E139),$A$2:$B$991,2,0),"")</f>
        <v>Konečná úprava textilií</v>
      </c>
      <c r="H139" s="95"/>
      <c r="I139" s="97"/>
    </row>
    <row r="140" spans="1:9" ht="12.75">
      <c r="A140" s="68">
        <f>IF(ISNUMBER(SEARCH(ZAKL_DATA!$B$29,B140)),MAX($A$1:A139)+1,0)</f>
        <v>139.0</v>
      </c>
      <c r="B140" s="67" t="s">
        <v>957</v>
      </c>
      <c r="C140" s="94" t="s">
        <v>1465</v>
      </c>
      <c r="E140" t="str">
        <f>IFERROR(VLOOKUP(ROWS($E$2:E140),$A$2:$B$991,2,0),"")</f>
        <v>Výroba ostatních textilií</v>
      </c>
      <c r="H140" s="95"/>
      <c r="I140" s="97"/>
    </row>
    <row r="141" spans="1:9" ht="12.75">
      <c r="A141" s="68">
        <f>IF(ISNUMBER(SEARCH(ZAKL_DATA!$B$29,B141)),MAX($A$1:A140)+1,0)</f>
        <v>140.0</v>
      </c>
      <c r="B141" s="67" t="s">
        <v>1196</v>
      </c>
      <c r="C141" s="94" t="s">
        <v>1343</v>
      </c>
      <c r="E141" t="str">
        <f>IFERROR(VLOOKUP(ROWS($E$2:E141),$A$2:$B$991,2,0),"")</f>
        <v>Pěstování cukrové třtiny</v>
      </c>
      <c r="H141" s="95"/>
      <c r="I141" s="97"/>
    </row>
    <row r="142" spans="1:9" ht="12.75">
      <c r="A142" s="68">
        <f>IF(ISNUMBER(SEARCH(ZAKL_DATA!$B$29,B142)),MAX($A$1:A141)+1,0)</f>
        <v>141.0</v>
      </c>
      <c r="B142" s="67" t="s">
        <v>958</v>
      </c>
      <c r="C142" s="94" t="s">
        <v>1466</v>
      </c>
      <c r="E142" t="str">
        <f>IFERROR(VLOOKUP(ROWS($E$2:E142),$A$2:$B$991,2,0),"")</f>
        <v>Výroba oděvů, kromě kožešinových výrobků</v>
      </c>
      <c r="H142" s="95"/>
      <c r="I142" s="97"/>
    </row>
    <row r="143" spans="1:9" ht="12.75">
      <c r="A143" s="68">
        <f>IF(ISNUMBER(SEARCH(ZAKL_DATA!$B$29,B143)),MAX($A$1:A142)+1,0)</f>
        <v>142.0</v>
      </c>
      <c r="B143" s="67" t="s">
        <v>1197</v>
      </c>
      <c r="C143" s="94" t="s">
        <v>1467</v>
      </c>
      <c r="E143" t="str">
        <f>IFERROR(VLOOKUP(ROWS($E$2:E143),$A$2:$B$991,2,0),"")</f>
        <v>Chov mléčného skotu</v>
      </c>
      <c r="H143" s="95"/>
      <c r="I143" s="97"/>
    </row>
    <row r="144" spans="1:9" ht="12.75">
      <c r="A144" s="68">
        <f>IF(ISNUMBER(SEARCH(ZAKL_DATA!$B$29,B144)),MAX($A$1:A143)+1,0)</f>
        <v>143.0</v>
      </c>
      <c r="B144" s="67" t="s">
        <v>959</v>
      </c>
      <c r="C144" s="94" t="s">
        <v>1468</v>
      </c>
      <c r="E144" t="str">
        <f>IFERROR(VLOOKUP(ROWS($E$2:E144),$A$2:$B$991,2,0),"")</f>
        <v>Výroba kožešinových výrobků</v>
      </c>
      <c r="H144" s="95"/>
      <c r="I144" s="97"/>
    </row>
    <row r="145" spans="1:9" ht="12.75">
      <c r="A145" s="68">
        <f>IF(ISNUMBER(SEARCH(ZAKL_DATA!$B$29,B145)),MAX($A$1:A144)+1,0)</f>
        <v>144.0</v>
      </c>
      <c r="B145" s="67" t="s">
        <v>1198</v>
      </c>
      <c r="C145" s="94" t="s">
        <v>1469</v>
      </c>
      <c r="E145" t="str">
        <f>IFERROR(VLOOKUP(ROWS($E$2:E145),$A$2:$B$991,2,0),"")</f>
        <v>Chov jiného skotu</v>
      </c>
      <c r="H145" s="95"/>
      <c r="I145" s="97"/>
    </row>
    <row r="146" spans="1:9" ht="12.75">
      <c r="A146" s="68">
        <f>IF(ISNUMBER(SEARCH(ZAKL_DATA!$B$29,B146)),MAX($A$1:A145)+1,0)</f>
        <v>145.0</v>
      </c>
      <c r="B146" s="67" t="s">
        <v>960</v>
      </c>
      <c r="C146" s="93" t="s">
        <v>1470</v>
      </c>
      <c r="E146" t="str">
        <f>IFERROR(VLOOKUP(ROWS($E$2:E146),$A$2:$B$991,2,0),"")</f>
        <v>Výroba pletených a háčkovaných oděvů</v>
      </c>
      <c r="H146" s="95"/>
      <c r="I146" s="97"/>
    </row>
    <row r="147" spans="1:9" ht="12.75">
      <c r="A147" s="68">
        <f>IF(ISNUMBER(SEARCH(ZAKL_DATA!$B$29,B147)),MAX($A$1:A146)+1,0)</f>
        <v>146.0</v>
      </c>
      <c r="B147" s="67" t="s">
        <v>1199</v>
      </c>
      <c r="C147" s="94" t="s">
        <v>1471</v>
      </c>
      <c r="E147" t="str">
        <f>IFERROR(VLOOKUP(ROWS($E$2:E147),$A$2:$B$991,2,0),"")</f>
        <v>Chov koní a jiných koňovitých</v>
      </c>
      <c r="H147" s="95"/>
      <c r="I147" s="97"/>
    </row>
    <row r="148" spans="1:9" ht="12.75">
      <c r="A148" s="68">
        <f>IF(ISNUMBER(SEARCH(ZAKL_DATA!$B$29,B148)),MAX($A$1:A147)+1,0)</f>
        <v>147.0</v>
      </c>
      <c r="B148" s="67" t="s">
        <v>1200</v>
      </c>
      <c r="C148" s="94" t="s">
        <v>1472</v>
      </c>
      <c r="E148" t="str">
        <f>IFERROR(VLOOKUP(ROWS($E$2:E148),$A$2:$B$991,2,0),"")</f>
        <v>Chov velbloudů a velbloudovitých</v>
      </c>
      <c r="H148" s="95"/>
      <c r="I148" s="97"/>
    </row>
    <row r="149" spans="1:9" ht="12.75">
      <c r="A149" s="68">
        <f>IF(ISNUMBER(SEARCH(ZAKL_DATA!$B$29,B149)),MAX($A$1:A148)+1,0)</f>
        <v>148.0</v>
      </c>
      <c r="B149" s="67" t="s">
        <v>1201</v>
      </c>
      <c r="C149" s="94" t="s">
        <v>1473</v>
      </c>
      <c r="E149" t="str">
        <f>IFERROR(VLOOKUP(ROWS($E$2:E149),$A$2:$B$991,2,0),"")</f>
        <v>Chov ovcí a koz</v>
      </c>
      <c r="H149" s="95"/>
      <c r="I149" s="97"/>
    </row>
    <row r="150" spans="1:9" ht="12.75">
      <c r="A150" s="68">
        <f>IF(ISNUMBER(SEARCH(ZAKL_DATA!$B$29,B150)),MAX($A$1:A149)+1,0)</f>
        <v>149.0</v>
      </c>
      <c r="B150" s="67" t="s">
        <v>1202</v>
      </c>
      <c r="C150" s="94" t="s">
        <v>1474</v>
      </c>
      <c r="E150" t="str">
        <f>IFERROR(VLOOKUP(ROWS($E$2:E150),$A$2:$B$991,2,0),"")</f>
        <v>Chov prasat</v>
      </c>
      <c r="H150" s="95"/>
      <c r="I150" s="97"/>
    </row>
    <row r="151" spans="1:9" ht="12.75">
      <c r="A151" s="68">
        <f>IF(ISNUMBER(SEARCH(ZAKL_DATA!$B$29,B151)),MAX($A$1:A150)+1,0)</f>
        <v>150.0</v>
      </c>
      <c r="B151" s="67" t="s">
        <v>1203</v>
      </c>
      <c r="C151" s="94" t="s">
        <v>1475</v>
      </c>
      <c r="E151" t="str">
        <f>IFERROR(VLOOKUP(ROWS($E$2:E151),$A$2:$B$991,2,0),"")</f>
        <v>Chov drůbeže</v>
      </c>
      <c r="H151" s="95"/>
      <c r="I151" s="97"/>
    </row>
    <row r="152" spans="1:9" ht="12.75">
      <c r="A152" s="68">
        <f>IF(ISNUMBER(SEARCH(ZAKL_DATA!$B$29,B152)),MAX($A$1:A151)+1,0)</f>
        <v>151.0</v>
      </c>
      <c r="B152" s="67" t="s">
        <v>1204</v>
      </c>
      <c r="C152" s="94" t="s">
        <v>1476</v>
      </c>
      <c r="E152" t="str">
        <f>IFERROR(VLOOKUP(ROWS($E$2:E152),$A$2:$B$991,2,0),"")</f>
        <v>Chov ostatních zvířat</v>
      </c>
      <c r="H152" s="95"/>
      <c r="I152" s="97"/>
    </row>
    <row r="153" spans="1:9" ht="12.75">
      <c r="A153" s="68">
        <f>IF(ISNUMBER(SEARCH(ZAKL_DATA!$B$29,B153)),MAX($A$1:A152)+1,0)</f>
        <v>152.0</v>
      </c>
      <c r="B153" s="67" t="s">
        <v>961</v>
      </c>
      <c r="C153" s="94" t="s">
        <v>1477</v>
      </c>
      <c r="E153" t="str">
        <f>IFERROR(VLOOKUP(ROWS($E$2:E153),$A$2:$B$991,2,0),"")</f>
        <v>Činění a úprava usní (vyčiněných kůží); zpracování a barvení kožešin; výrob</v>
      </c>
      <c r="H153" s="95"/>
      <c r="I153" s="97"/>
    </row>
    <row r="154" spans="1:9" ht="12.75">
      <c r="A154" s="68">
        <f>IF(ISNUMBER(SEARCH(ZAKL_DATA!$B$29,B154)),MAX($A$1:A153)+1,0)</f>
        <v>153.0</v>
      </c>
      <c r="B154" s="67" t="s">
        <v>962</v>
      </c>
      <c r="C154" s="94" t="s">
        <v>1478</v>
      </c>
      <c r="E154" t="str">
        <f>IFERROR(VLOOKUP(ROWS($E$2:E154),$A$2:$B$991,2,0),"")</f>
        <v>Výroba obuvi</v>
      </c>
      <c r="H154" s="95"/>
      <c r="I154" s="97"/>
    </row>
    <row r="155" spans="1:9" ht="12.75">
      <c r="A155" s="68">
        <f>IF(ISNUMBER(SEARCH(ZAKL_DATA!$B$29,B155)),MAX($A$1:A154)+1,0)</f>
        <v>154.0</v>
      </c>
      <c r="B155" s="67" t="s">
        <v>963</v>
      </c>
      <c r="C155" s="94" t="s">
        <v>1479</v>
      </c>
      <c r="E155" t="str">
        <f>IFERROR(VLOOKUP(ROWS($E$2:E155),$A$2:$B$991,2,0),"")</f>
        <v>Výroba pilařská a impregnace dřeva</v>
      </c>
      <c r="H155" s="95"/>
      <c r="I155" s="97"/>
    </row>
    <row r="156" spans="1:9" ht="12.75">
      <c r="A156" s="68">
        <f>IF(ISNUMBER(SEARCH(ZAKL_DATA!$B$29,B156)),MAX($A$1:A155)+1,0)</f>
        <v>155.0</v>
      </c>
      <c r="B156" s="67" t="s">
        <v>1205</v>
      </c>
      <c r="C156" s="94" t="s">
        <v>1480</v>
      </c>
      <c r="E156" t="str">
        <f>IFERROR(VLOOKUP(ROWS($E$2:E156),$A$2:$B$991,2,0),"")</f>
        <v>Podpůrné činnosti pro rostlinnou výrobu</v>
      </c>
      <c r="H156" s="95"/>
      <c r="I156" s="97"/>
    </row>
    <row r="157" spans="1:9" ht="12.75">
      <c r="A157" s="68">
        <f>IF(ISNUMBER(SEARCH(ZAKL_DATA!$B$29,B157)),MAX($A$1:A156)+1,0)</f>
        <v>156.0</v>
      </c>
      <c r="B157" s="67" t="s">
        <v>964</v>
      </c>
      <c r="C157" s="94" t="s">
        <v>1481</v>
      </c>
      <c r="E157" t="str">
        <f>IFERROR(VLOOKUP(ROWS($E$2:E157),$A$2:$B$991,2,0),"")</f>
        <v>Výroba dřevěných,korkových,proutěných a slaměných výrobků,kromě nábytku</v>
      </c>
      <c r="H157" s="95"/>
      <c r="I157" s="97"/>
    </row>
    <row r="158" spans="1:9" ht="12.75">
      <c r="A158" s="68">
        <f>IF(ISNUMBER(SEARCH(ZAKL_DATA!$B$29,B158)),MAX($A$1:A157)+1,0)</f>
        <v>157.0</v>
      </c>
      <c r="B158" s="67" t="s">
        <v>1206</v>
      </c>
      <c r="C158" s="94" t="s">
        <v>1482</v>
      </c>
      <c r="E158" t="str">
        <f>IFERROR(VLOOKUP(ROWS($E$2:E158),$A$2:$B$991,2,0),"")</f>
        <v>Podpůrné činnosti pro živočišnou výrobu</v>
      </c>
      <c r="H158" s="95"/>
      <c r="I158" s="97"/>
    </row>
    <row r="159" spans="1:9" ht="12.75">
      <c r="A159" s="68">
        <f>IF(ISNUMBER(SEARCH(ZAKL_DATA!$B$29,B159)),MAX($A$1:A158)+1,0)</f>
        <v>158.0</v>
      </c>
      <c r="B159" s="67" t="s">
        <v>1207</v>
      </c>
      <c r="C159" s="94" t="s">
        <v>1483</v>
      </c>
      <c r="E159" t="str">
        <f>IFERROR(VLOOKUP(ROWS($E$2:E159),$A$2:$B$991,2,0),"")</f>
        <v>Posklizňové činnosti</v>
      </c>
      <c r="H159" s="95"/>
      <c r="I159" s="97"/>
    </row>
    <row r="160" spans="1:9" ht="12.75">
      <c r="A160" s="68">
        <f>IF(ISNUMBER(SEARCH(ZAKL_DATA!$B$29,B160)),MAX($A$1:A159)+1,0)</f>
        <v>159.0</v>
      </c>
      <c r="B160" s="67" t="s">
        <v>1208</v>
      </c>
      <c r="C160" s="94" t="s">
        <v>1484</v>
      </c>
      <c r="E160" t="str">
        <f>IFERROR(VLOOKUP(ROWS($E$2:E160),$A$2:$B$991,2,0),"")</f>
        <v>Zpracování osiva pro účely množení</v>
      </c>
      <c r="H160" s="95"/>
      <c r="I160" s="97"/>
    </row>
    <row r="161" spans="1:9" ht="12.75">
      <c r="A161" s="68">
        <f>IF(ISNUMBER(SEARCH(ZAKL_DATA!$B$29,B161)),MAX($A$1:A160)+1,0)</f>
        <v>160.0</v>
      </c>
      <c r="B161" s="67" t="s">
        <v>965</v>
      </c>
      <c r="C161" s="94" t="s">
        <v>1485</v>
      </c>
      <c r="E161" t="str">
        <f>IFERROR(VLOOKUP(ROWS($E$2:E161),$A$2:$B$991,2,0),"")</f>
        <v>Výroba buničiny, papíru a lepenky</v>
      </c>
      <c r="H161" s="95"/>
      <c r="I161" s="97"/>
    </row>
    <row r="162" spans="1:9" ht="12.75">
      <c r="A162" s="68">
        <f>IF(ISNUMBER(SEARCH(ZAKL_DATA!$B$29,B162)),MAX($A$1:A161)+1,0)</f>
        <v>161.0</v>
      </c>
      <c r="B162" s="67" t="s">
        <v>966</v>
      </c>
      <c r="C162" s="94" t="s">
        <v>1486</v>
      </c>
      <c r="E162" t="str">
        <f>IFERROR(VLOOKUP(ROWS($E$2:E162),$A$2:$B$991,2,0),"")</f>
        <v>Výroba výrobků z papíru a lepenky</v>
      </c>
      <c r="H162" s="95"/>
      <c r="I162" s="97"/>
    </row>
    <row r="163" spans="1:9" ht="12.75">
      <c r="A163" s="68">
        <f>IF(ISNUMBER(SEARCH(ZAKL_DATA!$B$29,B163)),MAX($A$1:A162)+1,0)</f>
        <v>162.0</v>
      </c>
      <c r="B163" s="67" t="s">
        <v>967</v>
      </c>
      <c r="C163" s="94" t="s">
        <v>1487</v>
      </c>
      <c r="E163" t="str">
        <f>IFERROR(VLOOKUP(ROWS($E$2:E163),$A$2:$B$991,2,0),"")</f>
        <v>Tisk a činnosti související s tiskem</v>
      </c>
      <c r="H163" s="95"/>
      <c r="I163" s="97"/>
    </row>
    <row r="164" spans="1:9" ht="12.75">
      <c r="A164" s="68">
        <f>IF(ISNUMBER(SEARCH(ZAKL_DATA!$B$29,B164)),MAX($A$1:A163)+1,0)</f>
        <v>163.0</v>
      </c>
      <c r="B164" s="67" t="s">
        <v>968</v>
      </c>
      <c r="C164" s="94" t="s">
        <v>1488</v>
      </c>
      <c r="E164" t="str">
        <f>IFERROR(VLOOKUP(ROWS($E$2:E164),$A$2:$B$991,2,0),"")</f>
        <v>Rozmnožování nahraných nosičů</v>
      </c>
      <c r="H164" s="95"/>
      <c r="I164" s="97"/>
    </row>
    <row r="165" spans="1:9" ht="12.75">
      <c r="A165" s="68">
        <f>IF(ISNUMBER(SEARCH(ZAKL_DATA!$B$29,B165)),MAX($A$1:A164)+1,0)</f>
        <v>164.0</v>
      </c>
      <c r="B165" s="67" t="s">
        <v>969</v>
      </c>
      <c r="C165" s="94" t="s">
        <v>1489</v>
      </c>
      <c r="E165" t="str">
        <f>IFERROR(VLOOKUP(ROWS($E$2:E165),$A$2:$B$991,2,0),"")</f>
        <v>Výroba koksárenských produktů</v>
      </c>
      <c r="H165" s="95"/>
      <c r="I165" s="97"/>
    </row>
    <row r="166" spans="1:9" ht="12.75">
      <c r="A166" s="68">
        <f>IF(ISNUMBER(SEARCH(ZAKL_DATA!$B$29,B166)),MAX($A$1:A165)+1,0)</f>
        <v>165.0</v>
      </c>
      <c r="B166" s="67" t="s">
        <v>970</v>
      </c>
      <c r="C166" s="94" t="s">
        <v>1490</v>
      </c>
      <c r="E166" t="str">
        <f>IFERROR(VLOOKUP(ROWS($E$2:E166),$A$2:$B$991,2,0),"")</f>
        <v>Výroba rafinovaných ropných produktů</v>
      </c>
      <c r="H166" s="95"/>
      <c r="I166" s="97"/>
    </row>
    <row r="167" spans="1:9" ht="12.75">
      <c r="A167" s="68">
        <f>IF(ISNUMBER(SEARCH(ZAKL_DATA!$B$29,B167)),MAX($A$1:A166)+1,0)</f>
        <v>166.0</v>
      </c>
      <c r="B167" s="67" t="s">
        <v>971</v>
      </c>
      <c r="C167" s="93" t="s">
        <v>1491</v>
      </c>
      <c r="E167" t="str">
        <f>IFERROR(VLOOKUP(ROWS($E$2:E167),$A$2:$B$991,2,0),"")</f>
        <v>Výroba zákl.chem.látek,hnojiv a dusík.sl.,plastů a synt.kaučuku v prim.f.</v>
      </c>
      <c r="H167" s="95"/>
      <c r="I167" s="97"/>
    </row>
    <row r="168" spans="1:9" ht="12.75">
      <c r="A168" s="68">
        <f>IF(ISNUMBER(SEARCH(ZAKL_DATA!$B$29,B168)),MAX($A$1:A167)+1,0)</f>
        <v>167.0</v>
      </c>
      <c r="B168" s="67" t="s">
        <v>972</v>
      </c>
      <c r="C168" s="93" t="s">
        <v>1492</v>
      </c>
      <c r="E168" t="str">
        <f>IFERROR(VLOOKUP(ROWS($E$2:E168),$A$2:$B$991,2,0),"")</f>
        <v>Výroba pesticidů a jiných agrochemických přípravků</v>
      </c>
      <c r="H168" s="95"/>
      <c r="I168" s="97"/>
    </row>
    <row r="169" spans="1:9" ht="12.75">
      <c r="A169" s="68">
        <f>IF(ISNUMBER(SEARCH(ZAKL_DATA!$B$29,B169)),MAX($A$1:A168)+1,0)</f>
        <v>168.0</v>
      </c>
      <c r="B169" s="67" t="s">
        <v>973</v>
      </c>
      <c r="C169" s="93" t="s">
        <v>1493</v>
      </c>
      <c r="E169" t="str">
        <f>IFERROR(VLOOKUP(ROWS($E$2:E169),$A$2:$B$991,2,0),"")</f>
        <v>Výroba nátěr.barev,laků a jiných nátěrových mater.,tisk.barev a tmelů</v>
      </c>
      <c r="H169" s="95"/>
      <c r="I169" s="97"/>
    </row>
    <row r="170" spans="1:9" ht="12.75">
      <c r="A170" s="68">
        <f>IF(ISNUMBER(SEARCH(ZAKL_DATA!$B$29,B170)),MAX($A$1:A169)+1,0)</f>
        <v>169.0</v>
      </c>
      <c r="B170" s="67" t="s">
        <v>974</v>
      </c>
      <c r="C170" s="93" t="s">
        <v>1494</v>
      </c>
      <c r="E170" t="str">
        <f>IFERROR(VLOOKUP(ROWS($E$2:E170),$A$2:$B$991,2,0),"")</f>
        <v>Výroba mýdel a detergentů,čist.a lešticích prostř.,parfémů a toal. přípr.</v>
      </c>
      <c r="H170" s="95"/>
      <c r="I170" s="97"/>
    </row>
    <row r="171" spans="1:9" ht="12.75">
      <c r="A171" s="68">
        <f>IF(ISNUMBER(SEARCH(ZAKL_DATA!$B$29,B171)),MAX($A$1:A170)+1,0)</f>
        <v>170.0</v>
      </c>
      <c r="B171" s="67" t="s">
        <v>975</v>
      </c>
      <c r="C171" s="94" t="s">
        <v>1495</v>
      </c>
      <c r="E171" t="str">
        <f>IFERROR(VLOOKUP(ROWS($E$2:E171),$A$2:$B$991,2,0),"")</f>
        <v>Výroba ostatních chemických výrobků</v>
      </c>
      <c r="H171" s="95"/>
      <c r="I171" s="97"/>
    </row>
    <row r="172" spans="1:9" ht="12.75">
      <c r="A172" s="68">
        <f>IF(ISNUMBER(SEARCH(ZAKL_DATA!$B$29,B172)),MAX($A$1:A171)+1,0)</f>
        <v>171.0</v>
      </c>
      <c r="B172" s="67" t="s">
        <v>976</v>
      </c>
      <c r="C172" s="93" t="s">
        <v>1496</v>
      </c>
      <c r="E172" t="str">
        <f>IFERROR(VLOOKUP(ROWS($E$2:E172),$A$2:$B$991,2,0),"")</f>
        <v>Výroba chemických vláken</v>
      </c>
      <c r="H172" s="95"/>
      <c r="I172" s="97"/>
    </row>
    <row r="173" spans="1:9" ht="12.75">
      <c r="A173" s="68">
        <f>IF(ISNUMBER(SEARCH(ZAKL_DATA!$B$29,B173)),MAX($A$1:A172)+1,0)</f>
        <v>172.0</v>
      </c>
      <c r="B173" s="67" t="s">
        <v>977</v>
      </c>
      <c r="C173" s="94" t="s">
        <v>1497</v>
      </c>
      <c r="E173" t="str">
        <f>IFERROR(VLOOKUP(ROWS($E$2:E173),$A$2:$B$991,2,0),"")</f>
        <v>Výroba základních farmaceutických výrobků</v>
      </c>
      <c r="H173" s="95"/>
      <c r="I173" s="97"/>
    </row>
    <row r="174" spans="1:9" ht="12.75">
      <c r="A174" s="68">
        <f>IF(ISNUMBER(SEARCH(ZAKL_DATA!$B$29,B174)),MAX($A$1:A173)+1,0)</f>
        <v>173.0</v>
      </c>
      <c r="B174" s="67" t="s">
        <v>978</v>
      </c>
      <c r="C174" s="93" t="s">
        <v>1498</v>
      </c>
      <c r="E174" t="str">
        <f>IFERROR(VLOOKUP(ROWS($E$2:E174),$A$2:$B$991,2,0),"")</f>
        <v>Výroba farmaceutických přípravků</v>
      </c>
      <c r="H174" s="95"/>
      <c r="I174" s="97"/>
    </row>
    <row r="175" spans="1:9" ht="12.75">
      <c r="A175" s="68">
        <f>IF(ISNUMBER(SEARCH(ZAKL_DATA!$B$29,B175)),MAX($A$1:A174)+1,0)</f>
        <v>174.0</v>
      </c>
      <c r="B175" s="67" t="s">
        <v>979</v>
      </c>
      <c r="C175" s="94" t="s">
        <v>1499</v>
      </c>
      <c r="E175" t="str">
        <f>IFERROR(VLOOKUP(ROWS($E$2:E175),$A$2:$B$991,2,0),"")</f>
        <v>Výroba pryžových výrobků</v>
      </c>
      <c r="H175" s="95"/>
      <c r="I175" s="97"/>
    </row>
    <row r="176" spans="1:9" ht="12.75">
      <c r="A176" s="68">
        <f>IF(ISNUMBER(SEARCH(ZAKL_DATA!$B$29,B176)),MAX($A$1:A175)+1,0)</f>
        <v>175.0</v>
      </c>
      <c r="B176" s="67" t="s">
        <v>980</v>
      </c>
      <c r="C176" s="93" t="s">
        <v>1500</v>
      </c>
      <c r="E176" t="str">
        <f>IFERROR(VLOOKUP(ROWS($E$2:E176),$A$2:$B$991,2,0),"")</f>
        <v>Výroba plastových výrobků</v>
      </c>
      <c r="H176" s="95"/>
      <c r="I176" s="97"/>
    </row>
    <row r="177" spans="1:9" ht="12.75">
      <c r="A177" s="68">
        <f>IF(ISNUMBER(SEARCH(ZAKL_DATA!$B$29,B177)),MAX($A$1:A176)+1,0)</f>
        <v>176.0</v>
      </c>
      <c r="B177" s="67" t="s">
        <v>981</v>
      </c>
      <c r="C177" s="94" t="s">
        <v>1501</v>
      </c>
      <c r="E177" t="str">
        <f>IFERROR(VLOOKUP(ROWS($E$2:E177),$A$2:$B$991,2,0),"")</f>
        <v>Výroba skla a skleněných výrobků</v>
      </c>
      <c r="H177" s="95"/>
      <c r="I177" s="97"/>
    </row>
    <row r="178" spans="1:9" ht="12.75">
      <c r="A178" s="68">
        <f>IF(ISNUMBER(SEARCH(ZAKL_DATA!$B$29,B178)),MAX($A$1:A177)+1,0)</f>
        <v>177.0</v>
      </c>
      <c r="B178" s="67" t="s">
        <v>982</v>
      </c>
      <c r="C178" s="94" t="s">
        <v>1502</v>
      </c>
      <c r="E178" t="str">
        <f>IFERROR(VLOOKUP(ROWS($E$2:E178),$A$2:$B$991,2,0),"")</f>
        <v>Výroba žáruvzdorných výrobků</v>
      </c>
      <c r="H178" s="95"/>
      <c r="I178" s="97"/>
    </row>
    <row r="179" spans="1:9" ht="12.75">
      <c r="A179" s="68">
        <f>IF(ISNUMBER(SEARCH(ZAKL_DATA!$B$29,B179)),MAX($A$1:A178)+1,0)</f>
        <v>178.0</v>
      </c>
      <c r="B179" s="67" t="s">
        <v>983</v>
      </c>
      <c r="C179" s="94" t="s">
        <v>1503</v>
      </c>
      <c r="E179" t="str">
        <f>IFERROR(VLOOKUP(ROWS($E$2:E179),$A$2:$B$991,2,0),"")</f>
        <v>Výroba stavebních výrobků z jílovitých materiálů</v>
      </c>
      <c r="H179" s="95"/>
      <c r="I179" s="97"/>
    </row>
    <row r="180" spans="1:9" ht="12.75">
      <c r="A180" s="68">
        <f>IF(ISNUMBER(SEARCH(ZAKL_DATA!$B$29,B180)),MAX($A$1:A179)+1,0)</f>
        <v>179.0</v>
      </c>
      <c r="B180" s="67" t="s">
        <v>984</v>
      </c>
      <c r="C180" s="94" t="s">
        <v>1504</v>
      </c>
      <c r="E180" t="str">
        <f>IFERROR(VLOOKUP(ROWS($E$2:E180),$A$2:$B$991,2,0),"")</f>
        <v>Výroba ostatních porcelánových a keramických výrobků</v>
      </c>
      <c r="H180" s="95"/>
      <c r="I180" s="97"/>
    </row>
    <row r="181" spans="1:9" ht="12.75">
      <c r="A181" s="68">
        <f>IF(ISNUMBER(SEARCH(ZAKL_DATA!$B$29,B181)),MAX($A$1:A180)+1,0)</f>
        <v>180.0</v>
      </c>
      <c r="B181" s="67" t="s">
        <v>985</v>
      </c>
      <c r="C181" s="94" t="s">
        <v>1505</v>
      </c>
      <c r="E181" t="str">
        <f>IFERROR(VLOOKUP(ROWS($E$2:E181),$A$2:$B$991,2,0),"")</f>
        <v>Výroba cementu, vápna a sádry</v>
      </c>
      <c r="H181" s="95"/>
      <c r="I181" s="97"/>
    </row>
    <row r="182" spans="1:9" ht="12.75">
      <c r="A182" s="68">
        <f>IF(ISNUMBER(SEARCH(ZAKL_DATA!$B$29,B182)),MAX($A$1:A181)+1,0)</f>
        <v>181.0</v>
      </c>
      <c r="B182" s="67" t="s">
        <v>986</v>
      </c>
      <c r="C182" s="94" t="s">
        <v>1506</v>
      </c>
      <c r="E182" t="str">
        <f>IFERROR(VLOOKUP(ROWS($E$2:E182),$A$2:$B$991,2,0),"")</f>
        <v>Výroba betonových, cementových a sádrových výrobků</v>
      </c>
      <c r="H182" s="95"/>
      <c r="I182" s="97"/>
    </row>
    <row r="183" spans="1:9" ht="12.75">
      <c r="A183" s="68">
        <f>IF(ISNUMBER(SEARCH(ZAKL_DATA!$B$29,B183)),MAX($A$1:A182)+1,0)</f>
        <v>182.0</v>
      </c>
      <c r="B183" s="67" t="s">
        <v>987</v>
      </c>
      <c r="C183" s="94" t="s">
        <v>1507</v>
      </c>
      <c r="E183" t="str">
        <f>IFERROR(VLOOKUP(ROWS($E$2:E183),$A$2:$B$991,2,0),"")</f>
        <v>Řezání, tvarování a konečná úprava kamenů</v>
      </c>
      <c r="H183" s="95"/>
      <c r="I183" s="97"/>
    </row>
    <row r="184" spans="1:9" ht="12.75">
      <c r="A184" s="68">
        <f>IF(ISNUMBER(SEARCH(ZAKL_DATA!$B$29,B184)),MAX($A$1:A183)+1,0)</f>
        <v>183.0</v>
      </c>
      <c r="B184" s="67" t="s">
        <v>988</v>
      </c>
      <c r="C184" s="93" t="s">
        <v>1508</v>
      </c>
      <c r="E184" t="str">
        <f>IFERROR(VLOOKUP(ROWS($E$2:E184),$A$2:$B$991,2,0),"")</f>
        <v>Výroba brusiv a ostatních nekovových minerálních výrobků j. n.</v>
      </c>
      <c r="H184" s="95"/>
      <c r="I184" s="97"/>
    </row>
    <row r="185" spans="1:9" ht="12.75">
      <c r="A185" s="68">
        <f>IF(ISNUMBER(SEARCH(ZAKL_DATA!$B$29,B185)),MAX($A$1:A184)+1,0)</f>
        <v>184.0</v>
      </c>
      <c r="B185" s="67" t="s">
        <v>989</v>
      </c>
      <c r="C185" s="93" t="s">
        <v>1509</v>
      </c>
      <c r="E185" t="str">
        <f>IFERROR(VLOOKUP(ROWS($E$2:E185),$A$2:$B$991,2,0),"")</f>
        <v>Výroba sur.železa,oceli a feroslitin,ploch.výr.,tváření výrobků za tepla</v>
      </c>
      <c r="H185" s="95"/>
      <c r="I185" s="97"/>
    </row>
    <row r="186" spans="1:9" ht="12.75">
      <c r="A186" s="68">
        <f>IF(ISNUMBER(SEARCH(ZAKL_DATA!$B$29,B186)),MAX($A$1:A185)+1,0)</f>
        <v>185.0</v>
      </c>
      <c r="B186" s="67" t="s">
        <v>990</v>
      </c>
      <c r="C186" s="94" t="s">
        <v>1510</v>
      </c>
      <c r="E186" t="str">
        <f>IFERROR(VLOOKUP(ROWS($E$2:E186),$A$2:$B$991,2,0),"")</f>
        <v>Výroba ocelových trub,trubek,dutých profilů a souvis.potrubních tvarovek</v>
      </c>
      <c r="H186" s="95"/>
      <c r="I186" s="97"/>
    </row>
    <row r="187" spans="1:9" ht="12.75">
      <c r="A187" s="68">
        <f>IF(ISNUMBER(SEARCH(ZAKL_DATA!$B$29,B187)),MAX($A$1:A186)+1,0)</f>
        <v>186.0</v>
      </c>
      <c r="B187" s="67" t="s">
        <v>991</v>
      </c>
      <c r="C187" s="93" t="s">
        <v>1511</v>
      </c>
      <c r="E187" t="str">
        <f>IFERROR(VLOOKUP(ROWS($E$2:E187),$A$2:$B$991,2,0),"")</f>
        <v>Výroba ostatních výrobků získaných jednostupňovým zpracováním oceli</v>
      </c>
      <c r="H187" s="95"/>
      <c r="I187" s="97"/>
    </row>
    <row r="188" spans="1:9" ht="12.75">
      <c r="A188" s="68">
        <f>IF(ISNUMBER(SEARCH(ZAKL_DATA!$B$29,B188)),MAX($A$1:A187)+1,0)</f>
        <v>187.0</v>
      </c>
      <c r="B188" s="67" t="s">
        <v>992</v>
      </c>
      <c r="C188" s="94" t="s">
        <v>1512</v>
      </c>
      <c r="E188" t="str">
        <f>IFERROR(VLOOKUP(ROWS($E$2:E188),$A$2:$B$991,2,0),"")</f>
        <v>Výroba a hutní zpracování drahých a neželezných kovů</v>
      </c>
      <c r="H188" s="95"/>
      <c r="I188" s="97"/>
    </row>
    <row r="189" spans="1:9" ht="12.75">
      <c r="A189" s="68">
        <f>IF(ISNUMBER(SEARCH(ZAKL_DATA!$B$29,B189)),MAX($A$1:A188)+1,0)</f>
        <v>188.0</v>
      </c>
      <c r="B189" s="67" t="s">
        <v>993</v>
      </c>
      <c r="C189" s="93" t="s">
        <v>1513</v>
      </c>
      <c r="E189" t="str">
        <f>IFERROR(VLOOKUP(ROWS($E$2:E189),$A$2:$B$991,2,0),"")</f>
        <v>Slévárenství</v>
      </c>
      <c r="H189" s="95"/>
      <c r="I189" s="97"/>
    </row>
    <row r="190" spans="1:9" ht="12.75">
      <c r="A190" s="68">
        <f>IF(ISNUMBER(SEARCH(ZAKL_DATA!$B$29,B190)),MAX($A$1:A189)+1,0)</f>
        <v>189.0</v>
      </c>
      <c r="B190" s="67" t="s">
        <v>994</v>
      </c>
      <c r="C190" s="94" t="s">
        <v>1514</v>
      </c>
      <c r="E190" t="str">
        <f>IFERROR(VLOOKUP(ROWS($E$2:E190),$A$2:$B$991,2,0),"")</f>
        <v>Výroba konstrukčních kovových výrobků</v>
      </c>
      <c r="H190" s="95"/>
      <c r="I190" s="97"/>
    </row>
    <row r="191" spans="1:9" ht="12.75">
      <c r="A191" s="68">
        <f>IF(ISNUMBER(SEARCH(ZAKL_DATA!$B$29,B191)),MAX($A$1:A190)+1,0)</f>
        <v>190.0</v>
      </c>
      <c r="B191" s="67" t="s">
        <v>995</v>
      </c>
      <c r="C191" s="94" t="s">
        <v>1515</v>
      </c>
      <c r="E191" t="str">
        <f>IFERROR(VLOOKUP(ROWS($E$2:E191),$A$2:$B$991,2,0),"")</f>
        <v>Výroba radiátorů a kotlů k ústřednímu topení, kovových nádrží a zásobníků</v>
      </c>
      <c r="H191" s="95"/>
      <c r="I191" s="97"/>
    </row>
    <row r="192" spans="1:9" ht="12.75">
      <c r="A192" s="68">
        <f>IF(ISNUMBER(SEARCH(ZAKL_DATA!$B$29,B192)),MAX($A$1:A191)+1,0)</f>
        <v>191.0</v>
      </c>
      <c r="B192" s="67" t="s">
        <v>996</v>
      </c>
      <c r="C192" s="94" t="s">
        <v>1516</v>
      </c>
      <c r="E192" t="str">
        <f>IFERROR(VLOOKUP(ROWS($E$2:E192),$A$2:$B$991,2,0),"")</f>
        <v>Výroba parních kotlů, kromě kotlů pro ústřední topení</v>
      </c>
      <c r="H192" s="95"/>
      <c r="I192" s="97"/>
    </row>
    <row r="193" spans="1:9" ht="12.75">
      <c r="A193" s="68">
        <f>IF(ISNUMBER(SEARCH(ZAKL_DATA!$B$29,B193)),MAX($A$1:A192)+1,0)</f>
        <v>192.0</v>
      </c>
      <c r="B193" s="67" t="s">
        <v>997</v>
      </c>
      <c r="C193" s="94" t="s">
        <v>1517</v>
      </c>
      <c r="E193" t="str">
        <f>IFERROR(VLOOKUP(ROWS($E$2:E193),$A$2:$B$991,2,0),"")</f>
        <v>Výroba zbraní a střeliva</v>
      </c>
      <c r="H193" s="95"/>
      <c r="I193" s="97"/>
    </row>
    <row r="194" spans="1:9" ht="12.75">
      <c r="A194" s="68">
        <f>IF(ISNUMBER(SEARCH(ZAKL_DATA!$B$29,B194)),MAX($A$1:A193)+1,0)</f>
        <v>193.0</v>
      </c>
      <c r="B194" s="67" t="s">
        <v>998</v>
      </c>
      <c r="C194" s="93" t="s">
        <v>1518</v>
      </c>
      <c r="E194" t="str">
        <f>IFERROR(VLOOKUP(ROWS($E$2:E194),$A$2:$B$991,2,0),"")</f>
        <v>Kování,lisování,ražení,válcování a protlačování kovů;prášková metalurgie</v>
      </c>
      <c r="H194" s="95"/>
      <c r="I194" s="97"/>
    </row>
    <row r="195" spans="1:9" ht="12.75">
      <c r="A195" s="68">
        <f>IF(ISNUMBER(SEARCH(ZAKL_DATA!$B$29,B195)),MAX($A$1:A194)+1,0)</f>
        <v>194.0</v>
      </c>
      <c r="B195" s="67" t="s">
        <v>999</v>
      </c>
      <c r="C195" s="93" t="s">
        <v>1519</v>
      </c>
      <c r="E195" t="str">
        <f>IFERROR(VLOOKUP(ROWS($E$2:E195),$A$2:$B$991,2,0),"")</f>
        <v>Povrchová úprava a zušlechťování kovů; obrábění</v>
      </c>
      <c r="H195" s="95"/>
      <c r="I195" s="97"/>
    </row>
    <row r="196" spans="1:9" ht="12.75">
      <c r="A196" s="68">
        <f>IF(ISNUMBER(SEARCH(ZAKL_DATA!$B$29,B196)),MAX($A$1:A195)+1,0)</f>
        <v>195.0</v>
      </c>
      <c r="B196" s="67" t="s">
        <v>1000</v>
      </c>
      <c r="C196" s="93" t="s">
        <v>1520</v>
      </c>
      <c r="E196" t="str">
        <f>IFERROR(VLOOKUP(ROWS($E$2:E196),$A$2:$B$991,2,0),"")</f>
        <v>Výroba nožířských výrobků, nástrojů a železářských výrobků</v>
      </c>
      <c r="H196" s="95"/>
      <c r="I196" s="97"/>
    </row>
    <row r="197" spans="1:9" ht="12.75">
      <c r="A197" s="68">
        <f>IF(ISNUMBER(SEARCH(ZAKL_DATA!$B$29,B197)),MAX($A$1:A196)+1,0)</f>
        <v>196.0</v>
      </c>
      <c r="B197" s="67" t="s">
        <v>1001</v>
      </c>
      <c r="C197" s="93" t="s">
        <v>1521</v>
      </c>
      <c r="E197" t="str">
        <f>IFERROR(VLOOKUP(ROWS($E$2:E197),$A$2:$B$991,2,0),"")</f>
        <v>Výroba ostatních kovodělných výrobků</v>
      </c>
      <c r="H197" s="95"/>
      <c r="I197" s="97"/>
    </row>
    <row r="198" spans="1:9" ht="12.75">
      <c r="A198" s="68">
        <f>IF(ISNUMBER(SEARCH(ZAKL_DATA!$B$29,B198)),MAX($A$1:A197)+1,0)</f>
        <v>197.0</v>
      </c>
      <c r="B198" s="67" t="s">
        <v>1002</v>
      </c>
      <c r="C198" s="93" t="s">
        <v>1522</v>
      </c>
      <c r="E198" t="str">
        <f>IFERROR(VLOOKUP(ROWS($E$2:E198),$A$2:$B$991,2,0),"")</f>
        <v>Výroba elektronických součástek a desek</v>
      </c>
      <c r="H198" s="95"/>
      <c r="I198" s="97"/>
    </row>
    <row r="199" spans="1:9" ht="12.75">
      <c r="A199" s="68">
        <f>IF(ISNUMBER(SEARCH(ZAKL_DATA!$B$29,B199)),MAX($A$1:A198)+1,0)</f>
        <v>198.0</v>
      </c>
      <c r="B199" s="67" t="s">
        <v>1003</v>
      </c>
      <c r="C199" s="93" t="s">
        <v>1523</v>
      </c>
      <c r="E199" t="str">
        <f>IFERROR(VLOOKUP(ROWS($E$2:E199),$A$2:$B$991,2,0),"")</f>
        <v>Výroba počítačů a periferních zařízení</v>
      </c>
      <c r="H199" s="95"/>
      <c r="I199" s="97"/>
    </row>
    <row r="200" spans="1:9" ht="12.75">
      <c r="A200" s="68">
        <f>IF(ISNUMBER(SEARCH(ZAKL_DATA!$B$29,B200)),MAX($A$1:A199)+1,0)</f>
        <v>199.0</v>
      </c>
      <c r="B200" s="67" t="s">
        <v>1004</v>
      </c>
      <c r="C200" s="94" t="s">
        <v>1524</v>
      </c>
      <c r="E200" t="str">
        <f>IFERROR(VLOOKUP(ROWS($E$2:E200),$A$2:$B$991,2,0),"")</f>
        <v>Výroba komunikačních zařízení</v>
      </c>
      <c r="H200" s="95"/>
      <c r="I200" s="97"/>
    </row>
    <row r="201" spans="1:9" ht="12.75">
      <c r="A201" s="68">
        <f>IF(ISNUMBER(SEARCH(ZAKL_DATA!$B$29,B201)),MAX($A$1:A200)+1,0)</f>
        <v>200.0</v>
      </c>
      <c r="B201" s="67" t="s">
        <v>1005</v>
      </c>
      <c r="C201" s="93" t="s">
        <v>1525</v>
      </c>
      <c r="E201" t="str">
        <f>IFERROR(VLOOKUP(ROWS($E$2:E201),$A$2:$B$991,2,0),"")</f>
        <v>Výroba spotřební elektroniky</v>
      </c>
      <c r="H201" s="95"/>
      <c r="I201" s="97"/>
    </row>
    <row r="202" spans="1:9" ht="12.75">
      <c r="A202" s="68">
        <f>IF(ISNUMBER(SEARCH(ZAKL_DATA!$B$29,B202)),MAX($A$1:A201)+1,0)</f>
        <v>201.0</v>
      </c>
      <c r="B202" s="67" t="s">
        <v>1006</v>
      </c>
      <c r="C202" s="93" t="s">
        <v>1526</v>
      </c>
      <c r="E202" t="str">
        <f>IFERROR(VLOOKUP(ROWS($E$2:E202),$A$2:$B$991,2,0),"")</f>
        <v>Výroba měřicích,zkušebních a navigačních přístrojů;výroba časoměr.přístrojů</v>
      </c>
      <c r="H202" s="95"/>
      <c r="I202" s="97"/>
    </row>
    <row r="203" spans="1:9" ht="12.75">
      <c r="A203" s="68">
        <f>IF(ISNUMBER(SEARCH(ZAKL_DATA!$B$29,B203)),MAX($A$1:A202)+1,0)</f>
        <v>202.0</v>
      </c>
      <c r="B203" s="67" t="s">
        <v>1007</v>
      </c>
      <c r="C203" s="93" t="s">
        <v>1527</v>
      </c>
      <c r="E203" t="str">
        <f>IFERROR(VLOOKUP(ROWS($E$2:E203),$A$2:$B$991,2,0),"")</f>
        <v>Výroba ozařovacích, elektroléčebných a elektroterapeutických přístrojů</v>
      </c>
      <c r="H203" s="95"/>
      <c r="I203" s="97"/>
    </row>
    <row r="204" spans="1:9" ht="12.75">
      <c r="A204" s="68">
        <f>IF(ISNUMBER(SEARCH(ZAKL_DATA!$B$29,B204)),MAX($A$1:A203)+1,0)</f>
        <v>203.0</v>
      </c>
      <c r="B204" s="67" t="s">
        <v>1008</v>
      </c>
      <c r="C204" s="93" t="s">
        <v>1528</v>
      </c>
      <c r="E204" t="str">
        <f>IFERROR(VLOOKUP(ROWS($E$2:E204),$A$2:$B$991,2,0),"")</f>
        <v>Výroba optických a fotografických přístrojů a zařízení</v>
      </c>
      <c r="H204" s="95"/>
      <c r="I204" s="97"/>
    </row>
    <row r="205" spans="1:9" ht="12.75">
      <c r="A205" s="68">
        <f>IF(ISNUMBER(SEARCH(ZAKL_DATA!$B$29,B205)),MAX($A$1:A204)+1,0)</f>
        <v>204.0</v>
      </c>
      <c r="B205" s="67" t="s">
        <v>1009</v>
      </c>
      <c r="C205" s="93" t="s">
        <v>1529</v>
      </c>
      <c r="E205" t="str">
        <f>IFERROR(VLOOKUP(ROWS($E$2:E205),$A$2:$B$991,2,0),"")</f>
        <v>Výroba magnetických a optických médií</v>
      </c>
      <c r="H205" s="95"/>
      <c r="I205" s="97"/>
    </row>
    <row r="206" spans="1:9" ht="12.75">
      <c r="A206" s="68">
        <f>IF(ISNUMBER(SEARCH(ZAKL_DATA!$B$29,B206)),MAX($A$1:A205)+1,0)</f>
        <v>205.0</v>
      </c>
      <c r="B206" s="67" t="s">
        <v>1010</v>
      </c>
      <c r="C206" s="93" t="s">
        <v>1530</v>
      </c>
      <c r="E206" t="str">
        <f>IFERROR(VLOOKUP(ROWS($E$2:E206),$A$2:$B$991,2,0),"")</f>
        <v>Výroba elektr.motorů,generátorů,transformátorů a elektr.rozvod.a kontrol.z.</v>
      </c>
      <c r="H206" s="95"/>
      <c r="I206" s="97"/>
    </row>
    <row r="207" spans="1:9" ht="12.75">
      <c r="A207" s="68">
        <f>IF(ISNUMBER(SEARCH(ZAKL_DATA!$B$29,B207)),MAX($A$1:A206)+1,0)</f>
        <v>206.0</v>
      </c>
      <c r="B207" s="67" t="s">
        <v>1011</v>
      </c>
      <c r="C207" s="94" t="s">
        <v>1531</v>
      </c>
      <c r="E207" t="str">
        <f>IFERROR(VLOOKUP(ROWS($E$2:E207),$A$2:$B$991,2,0),"")</f>
        <v>Výroba baterií a akumulátorů</v>
      </c>
      <c r="H207" s="95"/>
      <c r="I207" s="97"/>
    </row>
    <row r="208" spans="1:9" ht="12.75">
      <c r="A208" s="68">
        <f>IF(ISNUMBER(SEARCH(ZAKL_DATA!$B$29,B208)),MAX($A$1:A207)+1,0)</f>
        <v>207.0</v>
      </c>
      <c r="B208" s="67" t="s">
        <v>1012</v>
      </c>
      <c r="C208" s="93" t="s">
        <v>1532</v>
      </c>
      <c r="E208" t="str">
        <f>IFERROR(VLOOKUP(ROWS($E$2:E208),$A$2:$B$991,2,0),"")</f>
        <v>Výroba optických a elektr.kabelů,elektr.vodičů a elektroinstal.zařízení</v>
      </c>
      <c r="H208" s="95"/>
      <c r="I208" s="97"/>
    </row>
    <row r="209" spans="1:9" ht="12.75">
      <c r="A209" s="68">
        <f>IF(ISNUMBER(SEARCH(ZAKL_DATA!$B$29,B209)),MAX($A$1:A208)+1,0)</f>
        <v>208.0</v>
      </c>
      <c r="B209" s="67" t="s">
        <v>1013</v>
      </c>
      <c r="C209" s="93" t="s">
        <v>1533</v>
      </c>
      <c r="E209" t="str">
        <f>IFERROR(VLOOKUP(ROWS($E$2:E209),$A$2:$B$991,2,0),"")</f>
        <v>Výroba elektrických osvětlovacích zařízení</v>
      </c>
      <c r="H209" s="95"/>
      <c r="I209" s="97"/>
    </row>
    <row r="210" spans="1:9" ht="12.75">
      <c r="A210" s="68">
        <f>IF(ISNUMBER(SEARCH(ZAKL_DATA!$B$29,B210)),MAX($A$1:A209)+1,0)</f>
        <v>209.0</v>
      </c>
      <c r="B210" s="67" t="s">
        <v>1014</v>
      </c>
      <c r="C210" s="94" t="s">
        <v>1534</v>
      </c>
      <c r="E210" t="str">
        <f>IFERROR(VLOOKUP(ROWS($E$2:E210),$A$2:$B$991,2,0),"")</f>
        <v>Výroba spotřebičů převážně pro domácnost</v>
      </c>
      <c r="H210" s="95"/>
      <c r="I210" s="97"/>
    </row>
    <row r="211" spans="1:9" ht="12.75">
      <c r="A211" s="68">
        <f>IF(ISNUMBER(SEARCH(ZAKL_DATA!$B$29,B211)),MAX($A$1:A210)+1,0)</f>
        <v>210.0</v>
      </c>
      <c r="B211" s="67" t="s">
        <v>1015</v>
      </c>
      <c r="C211" s="93" t="s">
        <v>1535</v>
      </c>
      <c r="E211" t="str">
        <f>IFERROR(VLOOKUP(ROWS($E$2:E211),$A$2:$B$991,2,0),"")</f>
        <v>Výroba ostatních elektrických zařízení</v>
      </c>
      <c r="H211" s="95"/>
      <c r="I211" s="97"/>
    </row>
    <row r="212" spans="1:9" ht="12.75">
      <c r="A212" s="68">
        <f>IF(ISNUMBER(SEARCH(ZAKL_DATA!$B$29,B212)),MAX($A$1:A211)+1,0)</f>
        <v>211.0</v>
      </c>
      <c r="B212" s="67" t="s">
        <v>1016</v>
      </c>
      <c r="C212" s="93" t="s">
        <v>1536</v>
      </c>
      <c r="E212" t="str">
        <f>IFERROR(VLOOKUP(ROWS($E$2:E212),$A$2:$B$991,2,0),"")</f>
        <v>Výroba strojů a zařízení pro všeobecné účely</v>
      </c>
      <c r="H212" s="95"/>
      <c r="I212" s="97"/>
    </row>
    <row r="213" spans="1:9" ht="12.75">
      <c r="A213" s="68">
        <f>IF(ISNUMBER(SEARCH(ZAKL_DATA!$B$29,B213)),MAX($A$1:A212)+1,0)</f>
        <v>212.0</v>
      </c>
      <c r="B213" s="67" t="s">
        <v>1017</v>
      </c>
      <c r="C213" s="94" t="s">
        <v>1537</v>
      </c>
      <c r="E213" t="str">
        <f>IFERROR(VLOOKUP(ROWS($E$2:E213),$A$2:$B$991,2,0),"")</f>
        <v>Výroba ostatních strojů a zařízení pro všeobecné účely</v>
      </c>
      <c r="H213" s="95"/>
      <c r="I213" s="97"/>
    </row>
    <row r="214" spans="1:9" ht="12.75">
      <c r="A214" s="68">
        <f>IF(ISNUMBER(SEARCH(ZAKL_DATA!$B$29,B214)),MAX($A$1:A213)+1,0)</f>
        <v>213.0</v>
      </c>
      <c r="B214" s="67" t="s">
        <v>1018</v>
      </c>
      <c r="C214" s="93" t="s">
        <v>1538</v>
      </c>
      <c r="E214" t="str">
        <f>IFERROR(VLOOKUP(ROWS($E$2:E214),$A$2:$B$991,2,0),"")</f>
        <v>Výroba zemědělských a lesnických strojů</v>
      </c>
      <c r="H214" s="95"/>
      <c r="I214" s="97"/>
    </row>
    <row r="215" spans="1:9" ht="12.75">
      <c r="A215" s="68">
        <f>IF(ISNUMBER(SEARCH(ZAKL_DATA!$B$29,B215)),MAX($A$1:A214)+1,0)</f>
        <v>214.0</v>
      </c>
      <c r="B215" s="67" t="s">
        <v>1019</v>
      </c>
      <c r="C215" s="93" t="s">
        <v>1539</v>
      </c>
      <c r="E215" t="str">
        <f>IFERROR(VLOOKUP(ROWS($E$2:E215),$A$2:$B$991,2,0),"")</f>
        <v>Výroba kovoobráběcích a ostatních obráběcích strojů</v>
      </c>
      <c r="H215" s="95"/>
      <c r="I215" s="97"/>
    </row>
    <row r="216" spans="1:9" ht="12.75">
      <c r="A216" s="68">
        <f>IF(ISNUMBER(SEARCH(ZAKL_DATA!$B$29,B216)),MAX($A$1:A215)+1,0)</f>
        <v>215.0</v>
      </c>
      <c r="B216" s="67" t="s">
        <v>1020</v>
      </c>
      <c r="C216" s="93" t="s">
        <v>1540</v>
      </c>
      <c r="E216" t="str">
        <f>IFERROR(VLOOKUP(ROWS($E$2:E216),$A$2:$B$991,2,0),"")</f>
        <v>Výroba ostatních strojů pro speciální účely</v>
      </c>
      <c r="H216" s="95"/>
      <c r="I216" s="97"/>
    </row>
    <row r="217" spans="1:9" ht="12.75">
      <c r="A217" s="68">
        <f>IF(ISNUMBER(SEARCH(ZAKL_DATA!$B$29,B217)),MAX($A$1:A216)+1,0)</f>
        <v>216.0</v>
      </c>
      <c r="B217" s="67" t="s">
        <v>1021</v>
      </c>
      <c r="C217" s="93" t="s">
        <v>1541</v>
      </c>
      <c r="E217" t="str">
        <f>IFERROR(VLOOKUP(ROWS($E$2:E217),$A$2:$B$991,2,0),"")</f>
        <v>Výroba motorových vozidel a jejich motorů</v>
      </c>
      <c r="H217" s="95"/>
      <c r="I217" s="97"/>
    </row>
    <row r="218" spans="1:9" ht="12.75">
      <c r="A218" s="68">
        <f>IF(ISNUMBER(SEARCH(ZAKL_DATA!$B$29,B218)),MAX($A$1:A217)+1,0)</f>
        <v>217.0</v>
      </c>
      <c r="B218" s="67" t="s">
        <v>1022</v>
      </c>
      <c r="C218" s="93" t="s">
        <v>1542</v>
      </c>
      <c r="E218" t="str">
        <f>IFERROR(VLOOKUP(ROWS($E$2:E218),$A$2:$B$991,2,0),"")</f>
        <v>Výroba karoserií motorových vozidel; výroba přívěsů a návěsů</v>
      </c>
      <c r="H218" s="95"/>
      <c r="I218" s="97"/>
    </row>
    <row r="219" spans="1:9" ht="12.75">
      <c r="A219" s="68">
        <f>IF(ISNUMBER(SEARCH(ZAKL_DATA!$B$29,B219)),MAX($A$1:A218)+1,0)</f>
        <v>218.0</v>
      </c>
      <c r="B219" s="67" t="s">
        <v>1023</v>
      </c>
      <c r="C219" s="93" t="s">
        <v>1543</v>
      </c>
      <c r="E219" t="str">
        <f>IFERROR(VLOOKUP(ROWS($E$2:E219),$A$2:$B$991,2,0),"")</f>
        <v>Výroba dílů a příslušenství pro motorová vozidla a jejich motory</v>
      </c>
      <c r="H219" s="95"/>
      <c r="I219" s="97"/>
    </row>
    <row r="220" spans="1:9" ht="12.75">
      <c r="A220" s="68">
        <f>IF(ISNUMBER(SEARCH(ZAKL_DATA!$B$29,B220)),MAX($A$1:A219)+1,0)</f>
        <v>219.0</v>
      </c>
      <c r="B220" s="67" t="s">
        <v>1024</v>
      </c>
      <c r="C220" s="93" t="s">
        <v>1544</v>
      </c>
      <c r="E220" t="str">
        <f>IFERROR(VLOOKUP(ROWS($E$2:E220),$A$2:$B$991,2,0),"")</f>
        <v>Stavba lodí a člunů</v>
      </c>
      <c r="H220" s="95"/>
      <c r="I220" s="97"/>
    </row>
    <row r="221" spans="1:9" ht="12.75">
      <c r="A221" s="68">
        <f>IF(ISNUMBER(SEARCH(ZAKL_DATA!$B$29,B221)),MAX($A$1:A220)+1,0)</f>
        <v>220.0</v>
      </c>
      <c r="B221" s="67" t="s">
        <v>1025</v>
      </c>
      <c r="C221" s="94" t="s">
        <v>1545</v>
      </c>
      <c r="E221" t="str">
        <f>IFERROR(VLOOKUP(ROWS($E$2:E221),$A$2:$B$991,2,0),"")</f>
        <v>Výroba železničních lokomotiv a vozového parku</v>
      </c>
      <c r="H221" s="95"/>
      <c r="I221" s="97"/>
    </row>
    <row r="222" spans="1:9" ht="12.75">
      <c r="A222" s="68">
        <f>IF(ISNUMBER(SEARCH(ZAKL_DATA!$B$29,B222)),MAX($A$1:A221)+1,0)</f>
        <v>221.0</v>
      </c>
      <c r="B222" s="67" t="s">
        <v>1026</v>
      </c>
      <c r="C222" s="94" t="s">
        <v>1546</v>
      </c>
      <c r="E222" t="str">
        <f>IFERROR(VLOOKUP(ROWS($E$2:E222),$A$2:$B$991,2,0),"")</f>
        <v>Výroba letadel a jejich motorů,kosmických lodí a souvisejících zařízení</v>
      </c>
      <c r="H222" s="95"/>
      <c r="I222" s="97"/>
    </row>
    <row r="223" spans="1:9" ht="12.75">
      <c r="A223" s="68">
        <f>IF(ISNUMBER(SEARCH(ZAKL_DATA!$B$29,B223)),MAX($A$1:A222)+1,0)</f>
        <v>222.0</v>
      </c>
      <c r="B223" s="67" t="s">
        <v>1027</v>
      </c>
      <c r="C223" s="94" t="s">
        <v>1547</v>
      </c>
      <c r="E223" t="str">
        <f>IFERROR(VLOOKUP(ROWS($E$2:E223),$A$2:$B$991,2,0),"")</f>
        <v>Výroba vojenských bojových vozidel</v>
      </c>
      <c r="H223" s="95"/>
      <c r="I223" s="97"/>
    </row>
    <row r="224" spans="1:9" ht="12.75">
      <c r="A224" s="68">
        <f>IF(ISNUMBER(SEARCH(ZAKL_DATA!$B$29,B224)),MAX($A$1:A223)+1,0)</f>
        <v>223.0</v>
      </c>
      <c r="B224" s="67" t="s">
        <v>1028</v>
      </c>
      <c r="C224" s="94" t="s">
        <v>1548</v>
      </c>
      <c r="E224" t="str">
        <f>IFERROR(VLOOKUP(ROWS($E$2:E224),$A$2:$B$991,2,0),"")</f>
        <v>Výroba dopravních prostředků a zařízení j. n.</v>
      </c>
      <c r="H224" s="95"/>
      <c r="I224" s="97"/>
    </row>
    <row r="225" spans="1:9" ht="12.75">
      <c r="A225" s="68">
        <f>IF(ISNUMBER(SEARCH(ZAKL_DATA!$B$29,B225)),MAX($A$1:A224)+1,0)</f>
        <v>224.0</v>
      </c>
      <c r="B225" s="67" t="s">
        <v>1209</v>
      </c>
      <c r="C225" s="94" t="s">
        <v>1549</v>
      </c>
      <c r="E225" t="str">
        <f>IFERROR(VLOOKUP(ROWS($E$2:E225),$A$2:$B$991,2,0),"")</f>
        <v>Mořský rybolov</v>
      </c>
      <c r="H225" s="95"/>
      <c r="I225" s="97"/>
    </row>
    <row r="226" spans="1:9" ht="12.75">
      <c r="A226" s="68">
        <f>IF(ISNUMBER(SEARCH(ZAKL_DATA!$B$29,B226)),MAX($A$1:A225)+1,0)</f>
        <v>225.0</v>
      </c>
      <c r="B226" s="67" t="s">
        <v>1210</v>
      </c>
      <c r="C226" s="94" t="s">
        <v>1550</v>
      </c>
      <c r="E226" t="str">
        <f>IFERROR(VLOOKUP(ROWS($E$2:E226),$A$2:$B$991,2,0),"")</f>
        <v>Sladkovodní rybolov</v>
      </c>
      <c r="H226" s="95"/>
      <c r="I226" s="97"/>
    </row>
    <row r="227" spans="1:9" ht="12.75">
      <c r="A227" s="68">
        <f>IF(ISNUMBER(SEARCH(ZAKL_DATA!$B$29,B227)),MAX($A$1:A226)+1,0)</f>
        <v>226.0</v>
      </c>
      <c r="B227" s="67" t="s">
        <v>1029</v>
      </c>
      <c r="C227" s="94" t="s">
        <v>1551</v>
      </c>
      <c r="E227" t="str">
        <f>IFERROR(VLOOKUP(ROWS($E$2:E227),$A$2:$B$991,2,0),"")</f>
        <v>Výroba klenotů, bižuterie a příbuzných výrobků</v>
      </c>
      <c r="H227" s="95"/>
      <c r="I227" s="97"/>
    </row>
    <row r="228" spans="1:9" ht="12.75">
      <c r="A228" s="68">
        <f>IF(ISNUMBER(SEARCH(ZAKL_DATA!$B$29,B228)),MAX($A$1:A227)+1,0)</f>
        <v>227.0</v>
      </c>
      <c r="B228" s="67" t="s">
        <v>1211</v>
      </c>
      <c r="C228" s="94" t="s">
        <v>1552</v>
      </c>
      <c r="E228" t="str">
        <f>IFERROR(VLOOKUP(ROWS($E$2:E228),$A$2:$B$991,2,0),"")</f>
        <v>Mořská akvakultura</v>
      </c>
      <c r="H228" s="95"/>
      <c r="I228" s="97"/>
    </row>
    <row r="229" spans="1:9" ht="12.75">
      <c r="A229" s="68">
        <f>IF(ISNUMBER(SEARCH(ZAKL_DATA!$B$29,B229)),MAX($A$1:A228)+1,0)</f>
        <v>228.0</v>
      </c>
      <c r="B229" s="67" t="s">
        <v>1030</v>
      </c>
      <c r="C229" s="94" t="s">
        <v>1553</v>
      </c>
      <c r="E229" t="str">
        <f>IFERROR(VLOOKUP(ROWS($E$2:E229),$A$2:$B$991,2,0),"")</f>
        <v>Výroba hudebních nástrojů</v>
      </c>
      <c r="H229" s="95"/>
      <c r="I229" s="97"/>
    </row>
    <row r="230" spans="1:9" ht="12.75">
      <c r="A230" s="68">
        <f>IF(ISNUMBER(SEARCH(ZAKL_DATA!$B$29,B230)),MAX($A$1:A229)+1,0)</f>
        <v>229.0</v>
      </c>
      <c r="B230" s="67" t="s">
        <v>1212</v>
      </c>
      <c r="C230" s="94" t="s">
        <v>1554</v>
      </c>
      <c r="E230" t="str">
        <f>IFERROR(VLOOKUP(ROWS($E$2:E230),$A$2:$B$991,2,0),"")</f>
        <v>Sladkovodní akvakultura</v>
      </c>
      <c r="H230" s="95"/>
      <c r="I230" s="97"/>
    </row>
    <row r="231" spans="1:9" ht="12.75">
      <c r="A231" s="68">
        <f>IF(ISNUMBER(SEARCH(ZAKL_DATA!$B$29,B231)),MAX($A$1:A230)+1,0)</f>
        <v>230.0</v>
      </c>
      <c r="B231" s="67" t="s">
        <v>1031</v>
      </c>
      <c r="C231" s="94" t="s">
        <v>1555</v>
      </c>
      <c r="E231" t="str">
        <f>IFERROR(VLOOKUP(ROWS($E$2:E231),$A$2:$B$991,2,0),"")</f>
        <v>Výroba sportovních potřeb</v>
      </c>
      <c r="H231" s="95"/>
      <c r="I231" s="97"/>
    </row>
    <row r="232" spans="1:9" ht="12.75">
      <c r="A232" s="68">
        <f>IF(ISNUMBER(SEARCH(ZAKL_DATA!$B$29,B232)),MAX($A$1:A231)+1,0)</f>
        <v>231.0</v>
      </c>
      <c r="B232" s="67" t="s">
        <v>1032</v>
      </c>
      <c r="C232" s="94" t="s">
        <v>1556</v>
      </c>
      <c r="E232" t="str">
        <f>IFERROR(VLOOKUP(ROWS($E$2:E232),$A$2:$B$991,2,0),"")</f>
        <v>Výroba her a hraček</v>
      </c>
      <c r="H232" s="95"/>
      <c r="I232" s="97"/>
    </row>
    <row r="233" spans="1:9" ht="12.75">
      <c r="A233" s="68">
        <f>IF(ISNUMBER(SEARCH(ZAKL_DATA!$B$29,B233)),MAX($A$1:A232)+1,0)</f>
        <v>232.0</v>
      </c>
      <c r="B233" s="67" t="s">
        <v>1033</v>
      </c>
      <c r="C233" s="94" t="s">
        <v>1557</v>
      </c>
      <c r="E233" t="str">
        <f>IFERROR(VLOOKUP(ROWS($E$2:E233),$A$2:$B$991,2,0),"")</f>
        <v>Výroba lékařských a dentálních nástrojů a potřeb</v>
      </c>
      <c r="H233" s="95"/>
      <c r="I233" s="97"/>
    </row>
    <row r="234" spans="1:9" ht="12.75">
      <c r="A234" s="68">
        <f>IF(ISNUMBER(SEARCH(ZAKL_DATA!$B$29,B234)),MAX($A$1:A233)+1,0)</f>
        <v>233.0</v>
      </c>
      <c r="B234" s="67" t="s">
        <v>1034</v>
      </c>
      <c r="C234" s="94" t="s">
        <v>1558</v>
      </c>
      <c r="E234" t="str">
        <f>IFERROR(VLOOKUP(ROWS($E$2:E234),$A$2:$B$991,2,0),"")</f>
        <v>Zpracovatelský průmysl j. n.</v>
      </c>
      <c r="H234" s="95"/>
      <c r="I234" s="97"/>
    </row>
    <row r="235" spans="1:9" ht="12.75">
      <c r="A235" s="68">
        <f>IF(ISNUMBER(SEARCH(ZAKL_DATA!$B$29,B235)),MAX($A$1:A234)+1,0)</f>
        <v>234.0</v>
      </c>
      <c r="B235" s="67" t="s">
        <v>1035</v>
      </c>
      <c r="C235" s="94" t="s">
        <v>1559</v>
      </c>
      <c r="E235" t="str">
        <f>IFERROR(VLOOKUP(ROWS($E$2:E235),$A$2:$B$991,2,0),"")</f>
        <v>Opravy kovodělných výrobků, strojů a zařízení</v>
      </c>
      <c r="H235" s="95"/>
      <c r="I235" s="97"/>
    </row>
    <row r="236" spans="1:9" ht="12.75">
      <c r="A236" s="68">
        <f>IF(ISNUMBER(SEARCH(ZAKL_DATA!$B$29,B236)),MAX($A$1:A235)+1,0)</f>
        <v>235.0</v>
      </c>
      <c r="B236" s="67" t="s">
        <v>1036</v>
      </c>
      <c r="C236" s="94" t="s">
        <v>1560</v>
      </c>
      <c r="E236" t="str">
        <f>IFERROR(VLOOKUP(ROWS($E$2:E236),$A$2:$B$991,2,0),"")</f>
        <v>Instalace průmyslových strojů a zařízení</v>
      </c>
      <c r="H236" s="95"/>
      <c r="I236" s="97"/>
    </row>
    <row r="237" spans="1:9" ht="12.75">
      <c r="A237" s="68">
        <f>IF(ISNUMBER(SEARCH(ZAKL_DATA!$B$29,B237)),MAX($A$1:A236)+1,0)</f>
        <v>236.0</v>
      </c>
      <c r="B237" s="67" t="s">
        <v>1037</v>
      </c>
      <c r="C237" s="94" t="s">
        <v>1561</v>
      </c>
      <c r="E237" t="str">
        <f>IFERROR(VLOOKUP(ROWS($E$2:E237),$A$2:$B$991,2,0),"")</f>
        <v>Výroba, přenos a rozvod elektřiny</v>
      </c>
      <c r="H237" s="95"/>
      <c r="I237" s="97"/>
    </row>
    <row r="238" spans="1:9" ht="12.75">
      <c r="A238" s="68">
        <f>IF(ISNUMBER(SEARCH(ZAKL_DATA!$B$29,B238)),MAX($A$1:A237)+1,0)</f>
        <v>237.0</v>
      </c>
      <c r="B238" s="67" t="s">
        <v>1038</v>
      </c>
      <c r="C238" s="94" t="s">
        <v>1562</v>
      </c>
      <c r="E238" t="str">
        <f>IFERROR(VLOOKUP(ROWS($E$2:E238),$A$2:$B$991,2,0),"")</f>
        <v>Výroba plynu; rozvod plynných paliv prostřednictvím sítí</v>
      </c>
      <c r="H238" s="95"/>
      <c r="I238" s="97"/>
    </row>
    <row r="239" spans="1:9" ht="12.75">
      <c r="A239" s="68">
        <f>IF(ISNUMBER(SEARCH(ZAKL_DATA!$B$29,B239)),MAX($A$1:A238)+1,0)</f>
        <v>238.0</v>
      </c>
      <c r="B239" s="67" t="s">
        <v>1039</v>
      </c>
      <c r="C239" s="94" t="s">
        <v>1563</v>
      </c>
      <c r="E239" t="str">
        <f>IFERROR(VLOOKUP(ROWS($E$2:E239),$A$2:$B$991,2,0),"")</f>
        <v>Výroba a rozvod tepla a klimatizovaného vzduchu, výroba ledu</v>
      </c>
      <c r="H239" s="95"/>
      <c r="I239" s="97"/>
    </row>
    <row r="240" spans="1:9" ht="12.75">
      <c r="A240" s="68">
        <f>IF(ISNUMBER(SEARCH(ZAKL_DATA!$B$29,B240)),MAX($A$1:A239)+1,0)</f>
        <v>239.0</v>
      </c>
      <c r="B240" s="67" t="s">
        <v>1040</v>
      </c>
      <c r="C240" s="94" t="s">
        <v>1564</v>
      </c>
      <c r="E240" t="str">
        <f>IFERROR(VLOOKUP(ROWS($E$2:E240),$A$2:$B$991,2,0),"")</f>
        <v>Shromažďování a sběr odpadů</v>
      </c>
      <c r="H240" s="95"/>
      <c r="I240" s="97"/>
    </row>
    <row r="241" spans="1:9" ht="12.75">
      <c r="A241" s="68">
        <f>IF(ISNUMBER(SEARCH(ZAKL_DATA!$B$29,B241)),MAX($A$1:A240)+1,0)</f>
        <v>240.0</v>
      </c>
      <c r="B241" s="67" t="s">
        <v>1041</v>
      </c>
      <c r="C241" s="94" t="s">
        <v>1565</v>
      </c>
      <c r="E241" t="str">
        <f>IFERROR(VLOOKUP(ROWS($E$2:E241),$A$2:$B$991,2,0),"")</f>
        <v>Odstraňování odpadů</v>
      </c>
      <c r="H241" s="95"/>
      <c r="I241" s="97"/>
    </row>
    <row r="242" spans="1:9" ht="12.75">
      <c r="A242" s="68">
        <f>IF(ISNUMBER(SEARCH(ZAKL_DATA!$B$29,B242)),MAX($A$1:A241)+1,0)</f>
        <v>241.0</v>
      </c>
      <c r="B242" s="67" t="s">
        <v>1042</v>
      </c>
      <c r="C242" s="94" t="s">
        <v>1566</v>
      </c>
      <c r="E242" t="str">
        <f>IFERROR(VLOOKUP(ROWS($E$2:E242),$A$2:$B$991,2,0),"")</f>
        <v>Úprava odpadů k dalšímu využití</v>
      </c>
      <c r="H242" s="95"/>
      <c r="I242" s="97"/>
    </row>
    <row r="243" spans="1:9" ht="12.75">
      <c r="A243" s="68">
        <f>IF(ISNUMBER(SEARCH(ZAKL_DATA!$B$29,B243)),MAX($A$1:A242)+1,0)</f>
        <v>242.0</v>
      </c>
      <c r="B243" s="67" t="s">
        <v>1043</v>
      </c>
      <c r="C243" s="94" t="s">
        <v>1567</v>
      </c>
      <c r="E243" t="str">
        <f>IFERROR(VLOOKUP(ROWS($E$2:E243),$A$2:$B$991,2,0),"")</f>
        <v>Developerská činnost</v>
      </c>
      <c r="H243" s="95"/>
      <c r="I243" s="97"/>
    </row>
    <row r="244" spans="1:9" ht="12.75">
      <c r="A244" s="68">
        <f>IF(ISNUMBER(SEARCH(ZAKL_DATA!$B$29,B244)),MAX($A$1:A243)+1,0)</f>
        <v>243.0</v>
      </c>
      <c r="B244" s="67" t="s">
        <v>1044</v>
      </c>
      <c r="C244" s="94" t="s">
        <v>1568</v>
      </c>
      <c r="E244" t="str">
        <f>IFERROR(VLOOKUP(ROWS($E$2:E244),$A$2:$B$991,2,0),"")</f>
        <v>Výstavba bytových a nebytových budov</v>
      </c>
      <c r="H244" s="95"/>
      <c r="I244" s="97"/>
    </row>
    <row r="245" spans="1:9" ht="12.75">
      <c r="A245" s="68">
        <f>IF(ISNUMBER(SEARCH(ZAKL_DATA!$B$29,B245)),MAX($A$1:A244)+1,0)</f>
        <v>244.0</v>
      </c>
      <c r="B245" s="67" t="s">
        <v>1045</v>
      </c>
      <c r="C245" s="94" t="s">
        <v>1569</v>
      </c>
      <c r="E245" t="str">
        <f>IFERROR(VLOOKUP(ROWS($E$2:E245),$A$2:$B$991,2,0),"")</f>
        <v>Výstavba silnic a železnic</v>
      </c>
      <c r="H245" s="95"/>
      <c r="I245" s="97"/>
    </row>
    <row r="246" spans="1:9" ht="12.75">
      <c r="A246" s="68">
        <f>IF(ISNUMBER(SEARCH(ZAKL_DATA!$B$29,B246)),MAX($A$1:A245)+1,0)</f>
        <v>245.0</v>
      </c>
      <c r="B246" s="67" t="s">
        <v>1046</v>
      </c>
      <c r="C246" s="94" t="s">
        <v>1570</v>
      </c>
      <c r="E246" t="str">
        <f>IFERROR(VLOOKUP(ROWS($E$2:E246),$A$2:$B$991,2,0),"")</f>
        <v>Výstavba inženýrských sítí</v>
      </c>
      <c r="H246" s="95"/>
      <c r="I246" s="97"/>
    </row>
    <row r="247" spans="1:9" ht="12.75">
      <c r="A247" s="68">
        <f>IF(ISNUMBER(SEARCH(ZAKL_DATA!$B$29,B247)),MAX($A$1:A246)+1,0)</f>
        <v>246.0</v>
      </c>
      <c r="B247" s="67" t="s">
        <v>1047</v>
      </c>
      <c r="C247" s="94" t="s">
        <v>1571</v>
      </c>
      <c r="E247" t="str">
        <f>IFERROR(VLOOKUP(ROWS($E$2:E247),$A$2:$B$991,2,0),"")</f>
        <v>Výstavba ostatních staveb</v>
      </c>
      <c r="H247" s="95"/>
      <c r="I247" s="97"/>
    </row>
    <row r="248" spans="1:9" ht="12.75">
      <c r="A248" s="68">
        <f>IF(ISNUMBER(SEARCH(ZAKL_DATA!$B$29,B248)),MAX($A$1:A247)+1,0)</f>
        <v>247.0</v>
      </c>
      <c r="B248" s="67" t="s">
        <v>1048</v>
      </c>
      <c r="C248" s="94" t="s">
        <v>1572</v>
      </c>
      <c r="E248" t="str">
        <f>IFERROR(VLOOKUP(ROWS($E$2:E248),$A$2:$B$991,2,0),"")</f>
        <v>Demolice a příprava staveniště</v>
      </c>
      <c r="H248" s="95"/>
      <c r="I248" s="97"/>
    </row>
    <row r="249" spans="1:9" ht="12.75">
      <c r="A249" s="68">
        <f>IF(ISNUMBER(SEARCH(ZAKL_DATA!$B$29,B249)),MAX($A$1:A248)+1,0)</f>
        <v>248.0</v>
      </c>
      <c r="B249" s="67" t="s">
        <v>1049</v>
      </c>
      <c r="C249" s="94" t="s">
        <v>1573</v>
      </c>
      <c r="E249" t="str">
        <f>IFERROR(VLOOKUP(ROWS($E$2:E249),$A$2:$B$991,2,0),"")</f>
        <v>Elektroinstalační, instalatérské a ostatní stavebně instalační práce</v>
      </c>
      <c r="H249" s="95"/>
      <c r="I249" s="97"/>
    </row>
    <row r="250" spans="1:9" ht="12.75">
      <c r="A250" s="68">
        <f>IF(ISNUMBER(SEARCH(ZAKL_DATA!$B$29,B250)),MAX($A$1:A249)+1,0)</f>
        <v>249.0</v>
      </c>
      <c r="B250" s="67" t="s">
        <v>1050</v>
      </c>
      <c r="C250" s="94" t="s">
        <v>1574</v>
      </c>
      <c r="E250" t="str">
        <f>IFERROR(VLOOKUP(ROWS($E$2:E250),$A$2:$B$991,2,0),"")</f>
        <v>Kompletační a dokončovací práce</v>
      </c>
      <c r="H250" s="95"/>
      <c r="I250" s="97"/>
    </row>
    <row r="251" spans="1:9" ht="12.75">
      <c r="A251" s="68">
        <f>IF(ISNUMBER(SEARCH(ZAKL_DATA!$B$29,B251)),MAX($A$1:A250)+1,0)</f>
        <v>250.0</v>
      </c>
      <c r="B251" s="67" t="s">
        <v>1051</v>
      </c>
      <c r="C251" s="94" t="s">
        <v>1575</v>
      </c>
      <c r="E251" t="str">
        <f>IFERROR(VLOOKUP(ROWS($E$2:E251),$A$2:$B$991,2,0),"")</f>
        <v>Ostatní specializované stavební činnosti</v>
      </c>
      <c r="H251" s="95"/>
      <c r="I251" s="97"/>
    </row>
    <row r="252" spans="1:9" ht="12.75">
      <c r="A252" s="68">
        <f>IF(ISNUMBER(SEARCH(ZAKL_DATA!$B$29,B252)),MAX($A$1:A251)+1,0)</f>
        <v>251.0</v>
      </c>
      <c r="B252" s="67" t="s">
        <v>1052</v>
      </c>
      <c r="C252" s="94" t="s">
        <v>1576</v>
      </c>
      <c r="E252" t="str">
        <f>IFERROR(VLOOKUP(ROWS($E$2:E252),$A$2:$B$991,2,0),"")</f>
        <v>Obchod s motorovými vozidly, kromě motocyklů</v>
      </c>
      <c r="H252" s="95"/>
      <c r="I252" s="97"/>
    </row>
    <row r="253" spans="1:9" ht="12.75">
      <c r="A253" s="68">
        <f>IF(ISNUMBER(SEARCH(ZAKL_DATA!$B$29,B253)),MAX($A$1:A252)+1,0)</f>
        <v>252.0</v>
      </c>
      <c r="B253" s="67" t="s">
        <v>1053</v>
      </c>
      <c r="C253" s="94" t="s">
        <v>1577</v>
      </c>
      <c r="E253" t="str">
        <f>IFERROR(VLOOKUP(ROWS($E$2:E253),$A$2:$B$991,2,0),"")</f>
        <v>Opravy a údržba motorových vozidel, kromě motocyklů</v>
      </c>
      <c r="H253" s="95"/>
      <c r="I253" s="97"/>
    </row>
    <row r="254" spans="1:9" ht="12.75">
      <c r="A254" s="68">
        <f>IF(ISNUMBER(SEARCH(ZAKL_DATA!$B$29,B254)),MAX($A$1:A253)+1,0)</f>
        <v>253.0</v>
      </c>
      <c r="B254" s="67" t="s">
        <v>1054</v>
      </c>
      <c r="C254" s="94" t="s">
        <v>1578</v>
      </c>
      <c r="E254" t="str">
        <f>IFERROR(VLOOKUP(ROWS($E$2:E254),$A$2:$B$991,2,0),"")</f>
        <v>Obchod s díly a příslušenstvím pro motorová vozidla, kromě motocyklů</v>
      </c>
      <c r="H254" s="95"/>
      <c r="I254" s="97"/>
    </row>
    <row r="255" spans="1:9" ht="12.75">
      <c r="A255" s="68">
        <f>IF(ISNUMBER(SEARCH(ZAKL_DATA!$B$29,B255)),MAX($A$1:A254)+1,0)</f>
        <v>254.0</v>
      </c>
      <c r="B255" s="67" t="s">
        <v>1055</v>
      </c>
      <c r="C255" s="94" t="s">
        <v>1579</v>
      </c>
      <c r="E255" t="str">
        <f>IFERROR(VLOOKUP(ROWS($E$2:E255),$A$2:$B$991,2,0),"")</f>
        <v>Obchod, opravy a údržba motocyklů, jejich dílů a příslušenství</v>
      </c>
      <c r="H255" s="95"/>
      <c r="I255" s="97"/>
    </row>
    <row r="256" spans="1:9" ht="12.75">
      <c r="A256" s="68">
        <f>IF(ISNUMBER(SEARCH(ZAKL_DATA!$B$29,B256)),MAX($A$1:A255)+1,0)</f>
        <v>255.0</v>
      </c>
      <c r="B256" s="67" t="s">
        <v>1056</v>
      </c>
      <c r="C256" s="94" t="s">
        <v>1580</v>
      </c>
      <c r="E256" t="str">
        <f>IFERROR(VLOOKUP(ROWS($E$2:E256),$A$2:$B$991,2,0),"")</f>
        <v>Zprostředkování velkoobchodu a velkoobchod v zastoupení</v>
      </c>
      <c r="H256" s="95"/>
      <c r="I256" s="97"/>
    </row>
    <row r="257" spans="1:9" ht="12.75">
      <c r="A257" s="68">
        <f>IF(ISNUMBER(SEARCH(ZAKL_DATA!$B$29,B257)),MAX($A$1:A256)+1,0)</f>
        <v>256.0</v>
      </c>
      <c r="B257" s="67" t="s">
        <v>1057</v>
      </c>
      <c r="C257" s="94" t="s">
        <v>1581</v>
      </c>
      <c r="E257" t="str">
        <f>IFERROR(VLOOKUP(ROWS($E$2:E257),$A$2:$B$991,2,0),"")</f>
        <v>Velkoobchod se základními zemědělskými produkty a živými zvířaty</v>
      </c>
      <c r="H257" s="95"/>
      <c r="I257" s="97"/>
    </row>
    <row r="258" spans="1:9" ht="12.75">
      <c r="A258" s="68">
        <f>IF(ISNUMBER(SEARCH(ZAKL_DATA!$B$29,B258)),MAX($A$1:A257)+1,0)</f>
        <v>257.0</v>
      </c>
      <c r="B258" s="67" t="s">
        <v>1058</v>
      </c>
      <c r="C258" s="94" t="s">
        <v>1582</v>
      </c>
      <c r="E258" t="str">
        <f>IFERROR(VLOOKUP(ROWS($E$2:E258),$A$2:$B$991,2,0),"")</f>
        <v>Velkoobchod s potravinami, nápoji a tabákovými výrobky</v>
      </c>
      <c r="H258" s="95"/>
      <c r="I258" s="97"/>
    </row>
    <row r="259" spans="1:9" ht="12.75">
      <c r="A259" s="68">
        <f>IF(ISNUMBER(SEARCH(ZAKL_DATA!$B$29,B259)),MAX($A$1:A258)+1,0)</f>
        <v>258.0</v>
      </c>
      <c r="B259" s="67" t="s">
        <v>1059</v>
      </c>
      <c r="C259" s="94" t="s">
        <v>1583</v>
      </c>
      <c r="E259" t="str">
        <f>IFERROR(VLOOKUP(ROWS($E$2:E259),$A$2:$B$991,2,0),"")</f>
        <v>Velkoobchod s výrobky převážně pro domácnost</v>
      </c>
      <c r="H259" s="95"/>
      <c r="I259" s="97"/>
    </row>
    <row r="260" spans="1:9" ht="12.75">
      <c r="A260" s="68">
        <f>IF(ISNUMBER(SEARCH(ZAKL_DATA!$B$29,B260)),MAX($A$1:A259)+1,0)</f>
        <v>259.0</v>
      </c>
      <c r="B260" s="67" t="s">
        <v>1060</v>
      </c>
      <c r="C260" s="94" t="s">
        <v>1584</v>
      </c>
      <c r="E260" t="str">
        <f>IFERROR(VLOOKUP(ROWS($E$2:E260),$A$2:$B$991,2,0),"")</f>
        <v>Velkoobchod s počítačovým a komunikačním zařízením</v>
      </c>
      <c r="H260" s="95"/>
      <c r="I260" s="97"/>
    </row>
    <row r="261" spans="1:9" ht="12.75">
      <c r="A261" s="68">
        <f>IF(ISNUMBER(SEARCH(ZAKL_DATA!$B$29,B261)),MAX($A$1:A260)+1,0)</f>
        <v>260.0</v>
      </c>
      <c r="B261" s="67" t="s">
        <v>1061</v>
      </c>
      <c r="C261" s="94" t="s">
        <v>1585</v>
      </c>
      <c r="E261" t="str">
        <f>IFERROR(VLOOKUP(ROWS($E$2:E261),$A$2:$B$991,2,0),"")</f>
        <v>Velkoobchod s ostatními stroji, strojním zařízením a příslušenstvím</v>
      </c>
      <c r="H261" s="95"/>
      <c r="I261" s="97"/>
    </row>
    <row r="262" spans="1:9" ht="12.75">
      <c r="A262" s="68">
        <f>IF(ISNUMBER(SEARCH(ZAKL_DATA!$B$29,B262)),MAX($A$1:A261)+1,0)</f>
        <v>261.0</v>
      </c>
      <c r="B262" s="67" t="s">
        <v>1062</v>
      </c>
      <c r="C262" s="94" t="s">
        <v>1586</v>
      </c>
      <c r="E262" t="str">
        <f>IFERROR(VLOOKUP(ROWS($E$2:E262),$A$2:$B$991,2,0),"")</f>
        <v>Ostatní specializovaný velkoobchod</v>
      </c>
      <c r="H262" s="95"/>
      <c r="I262" s="97"/>
    </row>
    <row r="263" spans="1:9" ht="12.75">
      <c r="A263" s="68">
        <f>IF(ISNUMBER(SEARCH(ZAKL_DATA!$B$29,B263)),MAX($A$1:A262)+1,0)</f>
        <v>262.0</v>
      </c>
      <c r="B263" s="67" t="s">
        <v>1063</v>
      </c>
      <c r="C263" s="94" t="s">
        <v>1587</v>
      </c>
      <c r="E263" t="str">
        <f>IFERROR(VLOOKUP(ROWS($E$2:E263),$A$2:$B$991,2,0),"")</f>
        <v>Nespecializovaný velkoobchod</v>
      </c>
      <c r="H263" s="95"/>
      <c r="I263" s="97"/>
    </row>
    <row r="264" spans="1:9" ht="12.75">
      <c r="A264" s="68">
        <f>IF(ISNUMBER(SEARCH(ZAKL_DATA!$B$29,B264)),MAX($A$1:A263)+1,0)</f>
        <v>263.0</v>
      </c>
      <c r="B264" s="67" t="s">
        <v>1064</v>
      </c>
      <c r="C264" s="94" t="s">
        <v>1588</v>
      </c>
      <c r="E264" t="str">
        <f>IFERROR(VLOOKUP(ROWS($E$2:E264),$A$2:$B$991,2,0),"")</f>
        <v>Maloobchod v nespecializovaných prodejnách</v>
      </c>
      <c r="H264" s="95"/>
      <c r="I264" s="97"/>
    </row>
    <row r="265" spans="1:9" ht="12.75">
      <c r="A265" s="68">
        <f>IF(ISNUMBER(SEARCH(ZAKL_DATA!$B$29,B265)),MAX($A$1:A264)+1,0)</f>
        <v>264.0</v>
      </c>
      <c r="B265" s="67" t="s">
        <v>1065</v>
      </c>
      <c r="C265" s="94" t="s">
        <v>1589</v>
      </c>
      <c r="E265" t="str">
        <f>IFERROR(VLOOKUP(ROWS($E$2:E265),$A$2:$B$991,2,0),"")</f>
        <v>Maloobchod s potravinami,nápoji a tabák.výrobky ve specializ.prodejnách</v>
      </c>
      <c r="H265" s="95"/>
      <c r="I265" s="97"/>
    </row>
    <row r="266" spans="1:9" ht="12.75">
      <c r="A266" s="68">
        <f>IF(ISNUMBER(SEARCH(ZAKL_DATA!$B$29,B266)),MAX($A$1:A265)+1,0)</f>
        <v>265.0</v>
      </c>
      <c r="B266" s="67" t="s">
        <v>1066</v>
      </c>
      <c r="C266" s="94" t="s">
        <v>1590</v>
      </c>
      <c r="E266" t="str">
        <f>IFERROR(VLOOKUP(ROWS($E$2:E266),$A$2:$B$991,2,0),"")</f>
        <v>Maloobchod s pohonnými hmotami ve specializovaných prodejnách</v>
      </c>
      <c r="H266" s="95"/>
      <c r="I266" s="97"/>
    </row>
    <row r="267" spans="1:9" ht="12.75">
      <c r="A267" s="68">
        <f>IF(ISNUMBER(SEARCH(ZAKL_DATA!$B$29,B267)),MAX($A$1:A266)+1,0)</f>
        <v>266.0</v>
      </c>
      <c r="B267" s="67" t="s">
        <v>1067</v>
      </c>
      <c r="C267" s="94" t="s">
        <v>1591</v>
      </c>
      <c r="E267" t="str">
        <f>IFERROR(VLOOKUP(ROWS($E$2:E267),$A$2:$B$991,2,0),"")</f>
        <v>Maloobchod s počítačovým a komunikačním zařízením ve specializ.prodejnách</v>
      </c>
      <c r="H267" s="95"/>
      <c r="I267" s="97"/>
    </row>
    <row r="268" spans="1:9" ht="12.75">
      <c r="A268" s="68">
        <f>IF(ISNUMBER(SEARCH(ZAKL_DATA!$B$29,B268)),MAX($A$1:A267)+1,0)</f>
        <v>267.0</v>
      </c>
      <c r="B268" s="67" t="s">
        <v>1068</v>
      </c>
      <c r="C268" s="94" t="s">
        <v>1592</v>
      </c>
      <c r="E268" t="str">
        <f>IFERROR(VLOOKUP(ROWS($E$2:E268),$A$2:$B$991,2,0),"")</f>
        <v>Maloobchod s ost.výrobky převážně pro domácnost ve specializ.prodejnách</v>
      </c>
      <c r="H268" s="95"/>
      <c r="I268" s="97"/>
    </row>
    <row r="269" spans="1:9" ht="12.75">
      <c r="A269" s="68">
        <f>IF(ISNUMBER(SEARCH(ZAKL_DATA!$B$29,B269)),MAX($A$1:A268)+1,0)</f>
        <v>268.0</v>
      </c>
      <c r="B269" s="67" t="s">
        <v>1069</v>
      </c>
      <c r="C269" s="94" t="s">
        <v>1593</v>
      </c>
      <c r="E269" t="str">
        <f>IFERROR(VLOOKUP(ROWS($E$2:E269),$A$2:$B$991,2,0),"")</f>
        <v>Maloobchod s výrobky pro kulturní rozhled a rekreaci ve specializ.prod.</v>
      </c>
      <c r="H269" s="95"/>
      <c r="I269" s="97"/>
    </row>
    <row r="270" spans="1:9" ht="12.75">
      <c r="A270" s="68">
        <f>IF(ISNUMBER(SEARCH(ZAKL_DATA!$B$29,B270)),MAX($A$1:A269)+1,0)</f>
        <v>269.0</v>
      </c>
      <c r="B270" s="67" t="s">
        <v>1070</v>
      </c>
      <c r="C270" s="94" t="s">
        <v>1594</v>
      </c>
      <c r="E270" t="str">
        <f>IFERROR(VLOOKUP(ROWS($E$2:E270),$A$2:$B$991,2,0),"")</f>
        <v>Maloobchod s ostatním zbožím ve specializovaných prodejnách</v>
      </c>
      <c r="H270" s="95"/>
      <c r="I270" s="97"/>
    </row>
    <row r="271" spans="1:9" ht="12.75">
      <c r="A271" s="68">
        <f>IF(ISNUMBER(SEARCH(ZAKL_DATA!$B$29,B271)),MAX($A$1:A270)+1,0)</f>
        <v>270.0</v>
      </c>
      <c r="B271" s="67" t="s">
        <v>1071</v>
      </c>
      <c r="C271" s="94" t="s">
        <v>1595</v>
      </c>
      <c r="E271" t="str">
        <f>IFERROR(VLOOKUP(ROWS($E$2:E271),$A$2:$B$991,2,0),"")</f>
        <v>Maloobchod ve stáncích a na trzích</v>
      </c>
      <c r="H271" s="95"/>
      <c r="I271" s="97"/>
    </row>
    <row r="272" spans="1:9" ht="12.75">
      <c r="A272" s="68">
        <f>IF(ISNUMBER(SEARCH(ZAKL_DATA!$B$29,B272)),MAX($A$1:A271)+1,0)</f>
        <v>271.0</v>
      </c>
      <c r="B272" s="67" t="s">
        <v>1072</v>
      </c>
      <c r="C272" s="94" t="s">
        <v>1596</v>
      </c>
      <c r="E272" t="str">
        <f>IFERROR(VLOOKUP(ROWS($E$2:E272),$A$2:$B$991,2,0),"")</f>
        <v>Maloobchod mimo prodejny, stánky a trhy</v>
      </c>
      <c r="H272" s="95"/>
      <c r="I272" s="97"/>
    </row>
    <row r="273" spans="1:9" ht="12.75">
      <c r="A273" s="68">
        <f>IF(ISNUMBER(SEARCH(ZAKL_DATA!$B$29,B273)),MAX($A$1:A272)+1,0)</f>
        <v>272.0</v>
      </c>
      <c r="B273" s="67" t="s">
        <v>1073</v>
      </c>
      <c r="C273" s="94" t="s">
        <v>1597</v>
      </c>
      <c r="E273" t="str">
        <f>IFERROR(VLOOKUP(ROWS($E$2:E273),$A$2:$B$991,2,0),"")</f>
        <v>železniční osobní doprava meziměstská</v>
      </c>
      <c r="H273" s="95"/>
      <c r="I273" s="97"/>
    </row>
    <row r="274" spans="1:9" ht="12.75">
      <c r="A274" s="68">
        <f>IF(ISNUMBER(SEARCH(ZAKL_DATA!$B$29,B274)),MAX($A$1:A273)+1,0)</f>
        <v>273.0</v>
      </c>
      <c r="B274" s="67" t="s">
        <v>1074</v>
      </c>
      <c r="C274" s="94" t="s">
        <v>1598</v>
      </c>
      <c r="E274" t="str">
        <f>IFERROR(VLOOKUP(ROWS($E$2:E274),$A$2:$B$991,2,0),"")</f>
        <v>železniční nákladní doprava</v>
      </c>
      <c r="H274" s="95"/>
      <c r="I274" s="97"/>
    </row>
    <row r="275" spans="1:9" ht="12.75">
      <c r="A275" s="68">
        <f>IF(ISNUMBER(SEARCH(ZAKL_DATA!$B$29,B275)),MAX($A$1:A274)+1,0)</f>
        <v>274.0</v>
      </c>
      <c r="B275" s="67" t="s">
        <v>1075</v>
      </c>
      <c r="C275" s="94" t="s">
        <v>1599</v>
      </c>
      <c r="E275" t="str">
        <f>IFERROR(VLOOKUP(ROWS($E$2:E275),$A$2:$B$991,2,0),"")</f>
        <v>Ostatní pozemní osobní doprava</v>
      </c>
      <c r="H275" s="95"/>
      <c r="I275" s="97"/>
    </row>
    <row r="276" spans="1:9" ht="12.75">
      <c r="A276" s="68">
        <f>IF(ISNUMBER(SEARCH(ZAKL_DATA!$B$29,B276)),MAX($A$1:A275)+1,0)</f>
        <v>275.0</v>
      </c>
      <c r="B276" s="67" t="s">
        <v>1076</v>
      </c>
      <c r="C276" s="94" t="s">
        <v>1600</v>
      </c>
      <c r="E276" t="str">
        <f>IFERROR(VLOOKUP(ROWS($E$2:E276),$A$2:$B$991,2,0),"")</f>
        <v>Silniční nákladní doprava a stěhovací služby</v>
      </c>
      <c r="H276" s="95"/>
      <c r="I276" s="97"/>
    </row>
    <row r="277" spans="1:9" ht="12.75">
      <c r="A277" s="68">
        <f>IF(ISNUMBER(SEARCH(ZAKL_DATA!$B$29,B277)),MAX($A$1:A276)+1,0)</f>
        <v>276.0</v>
      </c>
      <c r="B277" s="67" t="s">
        <v>1077</v>
      </c>
      <c r="C277" s="94" t="s">
        <v>1601</v>
      </c>
      <c r="E277" t="str">
        <f>IFERROR(VLOOKUP(ROWS($E$2:E277),$A$2:$B$991,2,0),"")</f>
        <v>Potrubní doprava</v>
      </c>
      <c r="H277" s="95"/>
      <c r="I277" s="97"/>
    </row>
    <row r="278" spans="1:9" ht="12.75">
      <c r="A278" s="68">
        <f>IF(ISNUMBER(SEARCH(ZAKL_DATA!$B$29,B278)),MAX($A$1:A277)+1,0)</f>
        <v>277.0</v>
      </c>
      <c r="B278" s="67" t="s">
        <v>1078</v>
      </c>
      <c r="C278" s="94" t="s">
        <v>1602</v>
      </c>
      <c r="E278" t="str">
        <f>IFERROR(VLOOKUP(ROWS($E$2:E278),$A$2:$B$991,2,0),"")</f>
        <v>Námořní a pobřežní osobní doprava</v>
      </c>
      <c r="H278" s="95"/>
      <c r="I278" s="97"/>
    </row>
    <row r="279" spans="1:9" ht="12.75">
      <c r="A279" s="68">
        <f>IF(ISNUMBER(SEARCH(ZAKL_DATA!$B$29,B279)),MAX($A$1:A278)+1,0)</f>
        <v>278.0</v>
      </c>
      <c r="B279" s="67" t="s">
        <v>1079</v>
      </c>
      <c r="C279" s="94" t="s">
        <v>1603</v>
      </c>
      <c r="E279" t="str">
        <f>IFERROR(VLOOKUP(ROWS($E$2:E279),$A$2:$B$991,2,0),"")</f>
        <v>Námořní a pobřežní nákladní doprava</v>
      </c>
      <c r="H279" s="95"/>
      <c r="I279" s="97"/>
    </row>
    <row r="280" spans="1:9" ht="12.75">
      <c r="A280" s="68">
        <f>IF(ISNUMBER(SEARCH(ZAKL_DATA!$B$29,B280)),MAX($A$1:A279)+1,0)</f>
        <v>279.0</v>
      </c>
      <c r="B280" s="67" t="s">
        <v>1080</v>
      </c>
      <c r="C280" s="94" t="s">
        <v>1604</v>
      </c>
      <c r="E280" t="str">
        <f>IFERROR(VLOOKUP(ROWS($E$2:E280),$A$2:$B$991,2,0),"")</f>
        <v>Vnitrozemská vodní osobní doprava</v>
      </c>
      <c r="H280" s="95"/>
      <c r="I280" s="97"/>
    </row>
    <row r="281" spans="1:9" ht="12.75">
      <c r="A281" s="68">
        <f>IF(ISNUMBER(SEARCH(ZAKL_DATA!$B$29,B281)),MAX($A$1:A280)+1,0)</f>
        <v>280.0</v>
      </c>
      <c r="B281" s="67" t="s">
        <v>1081</v>
      </c>
      <c r="C281" s="94" t="s">
        <v>1605</v>
      </c>
      <c r="E281" t="str">
        <f>IFERROR(VLOOKUP(ROWS($E$2:E281),$A$2:$B$991,2,0),"")</f>
        <v>Vnitrozemská vodní nákladní doprava</v>
      </c>
      <c r="H281" s="95"/>
      <c r="I281" s="97"/>
    </row>
    <row r="282" spans="1:9" ht="12.75">
      <c r="A282" s="68">
        <f>IF(ISNUMBER(SEARCH(ZAKL_DATA!$B$29,B282)),MAX($A$1:A281)+1,0)</f>
        <v>281.0</v>
      </c>
      <c r="B282" s="67" t="s">
        <v>1082</v>
      </c>
      <c r="C282" s="94" t="s">
        <v>1606</v>
      </c>
      <c r="E282" t="str">
        <f>IFERROR(VLOOKUP(ROWS($E$2:E282),$A$2:$B$991,2,0),"")</f>
        <v>Letecká osobní doprava</v>
      </c>
      <c r="H282" s="95"/>
      <c r="I282" s="97"/>
    </row>
    <row r="283" spans="1:9" ht="12.75">
      <c r="A283" s="68">
        <f>IF(ISNUMBER(SEARCH(ZAKL_DATA!$B$29,B283)),MAX($A$1:A282)+1,0)</f>
        <v>282.0</v>
      </c>
      <c r="B283" s="67" t="s">
        <v>1083</v>
      </c>
      <c r="C283" s="94" t="s">
        <v>1607</v>
      </c>
      <c r="E283" t="str">
        <f>IFERROR(VLOOKUP(ROWS($E$2:E283),$A$2:$B$991,2,0),"")</f>
        <v>Letecká nákladní doprava a kosmická doprava</v>
      </c>
      <c r="H283" s="95"/>
      <c r="I283" s="97"/>
    </row>
    <row r="284" spans="1:9" ht="12.75">
      <c r="A284" s="68">
        <f>IF(ISNUMBER(SEARCH(ZAKL_DATA!$B$29,B284)),MAX($A$1:A283)+1,0)</f>
        <v>283.0</v>
      </c>
      <c r="B284" s="67" t="s">
        <v>1084</v>
      </c>
      <c r="C284" s="94" t="s">
        <v>1608</v>
      </c>
      <c r="E284" t="str">
        <f>IFERROR(VLOOKUP(ROWS($E$2:E284),$A$2:$B$991,2,0),"")</f>
        <v>Skladování</v>
      </c>
      <c r="H284" s="95"/>
      <c r="I284" s="97"/>
    </row>
    <row r="285" spans="1:9" ht="12.75">
      <c r="A285" s="68">
        <f>IF(ISNUMBER(SEARCH(ZAKL_DATA!$B$29,B285)),MAX($A$1:A284)+1,0)</f>
        <v>284.0</v>
      </c>
      <c r="B285" s="67" t="s">
        <v>1085</v>
      </c>
      <c r="C285" s="94" t="s">
        <v>1609</v>
      </c>
      <c r="E285" t="str">
        <f>IFERROR(VLOOKUP(ROWS($E$2:E285),$A$2:$B$991,2,0),"")</f>
        <v>Vedlejší činnosti v dopravě</v>
      </c>
      <c r="H285" s="95"/>
      <c r="I285" s="97"/>
    </row>
    <row r="286" spans="1:9" ht="12.75">
      <c r="A286" s="68">
        <f>IF(ISNUMBER(SEARCH(ZAKL_DATA!$B$29,B286)),MAX($A$1:A285)+1,0)</f>
        <v>285.0</v>
      </c>
      <c r="B286" s="67" t="s">
        <v>1086</v>
      </c>
      <c r="C286" s="94" t="s">
        <v>1610</v>
      </c>
      <c r="E286" t="str">
        <f>IFERROR(VLOOKUP(ROWS($E$2:E286),$A$2:$B$991,2,0),"")</f>
        <v>Základní poštovní služby poskytované na základě poštovní licence</v>
      </c>
      <c r="H286" s="95"/>
      <c r="I286" s="97"/>
    </row>
    <row r="287" spans="1:9" ht="12.75">
      <c r="A287" s="68">
        <f>IF(ISNUMBER(SEARCH(ZAKL_DATA!$B$29,B287)),MAX($A$1:A286)+1,0)</f>
        <v>286.0</v>
      </c>
      <c r="B287" s="67" t="s">
        <v>1087</v>
      </c>
      <c r="C287" s="94" t="s">
        <v>1611</v>
      </c>
      <c r="E287" t="str">
        <f>IFERROR(VLOOKUP(ROWS($E$2:E287),$A$2:$B$991,2,0),"")</f>
        <v>Ostatní poštovní a kurýrní činnosti</v>
      </c>
      <c r="H287" s="95"/>
      <c r="I287" s="97"/>
    </row>
    <row r="288" spans="1:9" ht="12.75">
      <c r="A288" s="68">
        <f>IF(ISNUMBER(SEARCH(ZAKL_DATA!$B$29,B288)),MAX($A$1:A287)+1,0)</f>
        <v>287.0</v>
      </c>
      <c r="B288" s="67" t="s">
        <v>1088</v>
      </c>
      <c r="C288" s="94" t="s">
        <v>1612</v>
      </c>
      <c r="E288" t="str">
        <f>IFERROR(VLOOKUP(ROWS($E$2:E288),$A$2:$B$991,2,0),"")</f>
        <v>Ubytování v hotelích a podobných ubytovacích zařízeních</v>
      </c>
      <c r="H288" s="95"/>
      <c r="I288" s="97"/>
    </row>
    <row r="289" spans="1:9" ht="12.75">
      <c r="A289" s="68">
        <f>IF(ISNUMBER(SEARCH(ZAKL_DATA!$B$29,B289)),MAX($A$1:A288)+1,0)</f>
        <v>288.0</v>
      </c>
      <c r="B289" s="67" t="s">
        <v>1089</v>
      </c>
      <c r="C289" s="94" t="s">
        <v>1613</v>
      </c>
      <c r="E289" t="str">
        <f>IFERROR(VLOOKUP(ROWS($E$2:E289),$A$2:$B$991,2,0),"")</f>
        <v>Rekreační a ostatní krátkodobé ubytování</v>
      </c>
      <c r="H289" s="95"/>
      <c r="I289" s="97"/>
    </row>
    <row r="290" spans="1:9" ht="12.75">
      <c r="A290" s="68">
        <f>IF(ISNUMBER(SEARCH(ZAKL_DATA!$B$29,B290)),MAX($A$1:A289)+1,0)</f>
        <v>289.0</v>
      </c>
      <c r="B290" s="67" t="s">
        <v>1090</v>
      </c>
      <c r="C290" s="94" t="s">
        <v>1614</v>
      </c>
      <c r="E290" t="str">
        <f>IFERROR(VLOOKUP(ROWS($E$2:E290),$A$2:$B$991,2,0),"")</f>
        <v>Kempy a tábořiště</v>
      </c>
      <c r="H290" s="95"/>
      <c r="I290" s="97"/>
    </row>
    <row r="291" spans="1:9" ht="12.75">
      <c r="A291" s="68">
        <f>IF(ISNUMBER(SEARCH(ZAKL_DATA!$B$29,B291)),MAX($A$1:A290)+1,0)</f>
        <v>290.0</v>
      </c>
      <c r="B291" s="67" t="s">
        <v>1091</v>
      </c>
      <c r="C291" s="94" t="s">
        <v>1615</v>
      </c>
      <c r="E291" t="str">
        <f>IFERROR(VLOOKUP(ROWS($E$2:E291),$A$2:$B$991,2,0),"")</f>
        <v>Ostatní ubytování</v>
      </c>
      <c r="H291" s="95"/>
      <c r="I291" s="97"/>
    </row>
    <row r="292" spans="1:9" ht="12.75">
      <c r="A292" s="68">
        <f>IF(ISNUMBER(SEARCH(ZAKL_DATA!$B$29,B292)),MAX($A$1:A291)+1,0)</f>
        <v>291.0</v>
      </c>
      <c r="B292" s="67" t="s">
        <v>1092</v>
      </c>
      <c r="C292" s="94" t="s">
        <v>1616</v>
      </c>
      <c r="E292" t="str">
        <f>IFERROR(VLOOKUP(ROWS($E$2:E292),$A$2:$B$991,2,0),"")</f>
        <v>Stravování v restauracích, u stánků a v mobilních zařízeních</v>
      </c>
      <c r="H292" s="95"/>
      <c r="I292" s="97"/>
    </row>
    <row r="293" spans="1:9" ht="12.75">
      <c r="A293" s="68">
        <f>IF(ISNUMBER(SEARCH(ZAKL_DATA!$B$29,B293)),MAX($A$1:A292)+1,0)</f>
        <v>292.0</v>
      </c>
      <c r="B293" s="67" t="s">
        <v>1093</v>
      </c>
      <c r="C293" s="94" t="s">
        <v>1617</v>
      </c>
      <c r="E293" t="str">
        <f>IFERROR(VLOOKUP(ROWS($E$2:E293),$A$2:$B$991,2,0),"")</f>
        <v>Poskytování cateringových a ostatních stravovacích služeb</v>
      </c>
      <c r="H293" s="95"/>
      <c r="I293" s="97"/>
    </row>
    <row r="294" spans="1:9" ht="12.75">
      <c r="A294" s="68">
        <f>IF(ISNUMBER(SEARCH(ZAKL_DATA!$B$29,B294)),MAX($A$1:A293)+1,0)</f>
        <v>293.0</v>
      </c>
      <c r="B294" s="67" t="s">
        <v>1094</v>
      </c>
      <c r="C294" s="94" t="s">
        <v>1618</v>
      </c>
      <c r="E294" t="str">
        <f>IFERROR(VLOOKUP(ROWS($E$2:E294),$A$2:$B$991,2,0),"")</f>
        <v>Pohostinství</v>
      </c>
      <c r="H294" s="95"/>
      <c r="I294" s="97"/>
    </row>
    <row r="295" spans="1:9" ht="12.75">
      <c r="A295" s="68">
        <f>IF(ISNUMBER(SEARCH(ZAKL_DATA!$B$29,B295)),MAX($A$1:A294)+1,0)</f>
        <v>294.0</v>
      </c>
      <c r="B295" s="67" t="s">
        <v>1095</v>
      </c>
      <c r="C295" s="94" t="s">
        <v>1619</v>
      </c>
      <c r="E295" t="str">
        <f>IFERROR(VLOOKUP(ROWS($E$2:E295),$A$2:$B$991,2,0),"")</f>
        <v>Vydávání knih, periodických publikací a ostatní vydavatelské činnosti</v>
      </c>
      <c r="H295" s="95"/>
      <c r="I295" s="97"/>
    </row>
    <row r="296" spans="1:9" ht="12.75">
      <c r="A296" s="68">
        <f>IF(ISNUMBER(SEARCH(ZAKL_DATA!$B$29,B296)),MAX($A$1:A295)+1,0)</f>
        <v>295.0</v>
      </c>
      <c r="B296" s="67" t="s">
        <v>1096</v>
      </c>
      <c r="C296" s="94" t="s">
        <v>1620</v>
      </c>
      <c r="E296" t="str">
        <f>IFERROR(VLOOKUP(ROWS($E$2:E296),$A$2:$B$991,2,0),"")</f>
        <v>Vydávání softwaru</v>
      </c>
      <c r="H296" s="95"/>
      <c r="I296" s="97"/>
    </row>
    <row r="297" spans="1:9" ht="12.75">
      <c r="A297" s="68">
        <f>IF(ISNUMBER(SEARCH(ZAKL_DATA!$B$29,B297)),MAX($A$1:A296)+1,0)</f>
        <v>296.0</v>
      </c>
      <c r="B297" s="67" t="s">
        <v>1097</v>
      </c>
      <c r="C297" s="94" t="s">
        <v>1621</v>
      </c>
      <c r="E297" t="str">
        <f>IFERROR(VLOOKUP(ROWS($E$2:E297),$A$2:$B$991,2,0),"")</f>
        <v>Činnosti v oblasti filmů, videozáznamů a televizních programů</v>
      </c>
      <c r="H297" s="95"/>
      <c r="I297" s="97"/>
    </row>
    <row r="298" spans="1:9" ht="12.75">
      <c r="A298" s="68">
        <f>IF(ISNUMBER(SEARCH(ZAKL_DATA!$B$29,B298)),MAX($A$1:A297)+1,0)</f>
        <v>297.0</v>
      </c>
      <c r="B298" s="67" t="s">
        <v>1098</v>
      </c>
      <c r="C298" s="94" t="s">
        <v>1622</v>
      </c>
      <c r="E298" t="str">
        <f>IFERROR(VLOOKUP(ROWS($E$2:E298),$A$2:$B$991,2,0),"")</f>
        <v>Pořizování zvukových nahrávek a hudební vydavatelské činnosti</v>
      </c>
      <c r="H298" s="95"/>
      <c r="I298" s="97"/>
    </row>
    <row r="299" spans="1:9" ht="12.75">
      <c r="A299" s="68">
        <f>IF(ISNUMBER(SEARCH(ZAKL_DATA!$B$29,B299)),MAX($A$1:A298)+1,0)</f>
        <v>298.0</v>
      </c>
      <c r="B299" s="67" t="s">
        <v>1099</v>
      </c>
      <c r="C299" s="94" t="s">
        <v>1623</v>
      </c>
      <c r="E299" t="str">
        <f>IFERROR(VLOOKUP(ROWS($E$2:E299),$A$2:$B$991,2,0),"")</f>
        <v>Rozhlasové vysílání</v>
      </c>
      <c r="H299" s="95"/>
      <c r="I299" s="97"/>
    </row>
    <row r="300" spans="1:9" ht="12.75">
      <c r="A300" s="68">
        <f>IF(ISNUMBER(SEARCH(ZAKL_DATA!$B$29,B300)),MAX($A$1:A299)+1,0)</f>
        <v>299.0</v>
      </c>
      <c r="B300" s="67" t="s">
        <v>1100</v>
      </c>
      <c r="C300" s="94" t="s">
        <v>1624</v>
      </c>
      <c r="E300" t="str">
        <f>IFERROR(VLOOKUP(ROWS($E$2:E300),$A$2:$B$991,2,0),"")</f>
        <v>Tvorba televizních programů a televizní vysílání</v>
      </c>
      <c r="H300" s="95"/>
      <c r="I300" s="97"/>
    </row>
    <row r="301" spans="1:9" ht="12.75">
      <c r="A301" s="68">
        <f>IF(ISNUMBER(SEARCH(ZAKL_DATA!$B$29,B301)),MAX($A$1:A300)+1,0)</f>
        <v>300.0</v>
      </c>
      <c r="B301" s="67" t="s">
        <v>1101</v>
      </c>
      <c r="C301" s="94" t="s">
        <v>1625</v>
      </c>
      <c r="E301" t="str">
        <f>IFERROR(VLOOKUP(ROWS($E$2:E301),$A$2:$B$991,2,0),"")</f>
        <v>Činnosti související s pevnou telekomunikační sítí</v>
      </c>
      <c r="H301" s="95"/>
      <c r="I301" s="97"/>
    </row>
    <row r="302" spans="1:9" ht="12.75">
      <c r="A302" s="68">
        <f>IF(ISNUMBER(SEARCH(ZAKL_DATA!$B$29,B302)),MAX($A$1:A301)+1,0)</f>
        <v>301.0</v>
      </c>
      <c r="B302" s="67" t="s">
        <v>1102</v>
      </c>
      <c r="C302" s="94" t="s">
        <v>1626</v>
      </c>
      <c r="E302" t="str">
        <f>IFERROR(VLOOKUP(ROWS($E$2:E302),$A$2:$B$991,2,0),"")</f>
        <v>Činnosti související s bezdrátovou telekomunikační sítí</v>
      </c>
      <c r="H302" s="95"/>
      <c r="I302" s="97"/>
    </row>
    <row r="303" spans="1:9" ht="12.75">
      <c r="A303" s="68">
        <f>IF(ISNUMBER(SEARCH(ZAKL_DATA!$B$29,B303)),MAX($A$1:A302)+1,0)</f>
        <v>302.0</v>
      </c>
      <c r="B303" s="67" t="s">
        <v>1103</v>
      </c>
      <c r="C303" s="94" t="s">
        <v>1627</v>
      </c>
      <c r="E303" t="str">
        <f>IFERROR(VLOOKUP(ROWS($E$2:E303),$A$2:$B$991,2,0),"")</f>
        <v>Činnosti související se satelitní telekomunikační sítí</v>
      </c>
      <c r="H303" s="95"/>
      <c r="I303" s="97"/>
    </row>
    <row r="304" spans="1:9" ht="12.75">
      <c r="A304" s="68">
        <f>IF(ISNUMBER(SEARCH(ZAKL_DATA!$B$29,B304)),MAX($A$1:A303)+1,0)</f>
        <v>303.0</v>
      </c>
      <c r="B304" s="67" t="s">
        <v>1104</v>
      </c>
      <c r="C304" s="94" t="s">
        <v>1628</v>
      </c>
      <c r="E304" t="str">
        <f>IFERROR(VLOOKUP(ROWS($E$2:E304),$A$2:$B$991,2,0),"")</f>
        <v>Ostatní telekomunikační činnosti</v>
      </c>
      <c r="H304" s="95"/>
      <c r="I304" s="97"/>
    </row>
    <row r="305" spans="1:9" ht="12.75">
      <c r="A305" s="68">
        <f>IF(ISNUMBER(SEARCH(ZAKL_DATA!$B$29,B305)),MAX($A$1:A304)+1,0)</f>
        <v>304.0</v>
      </c>
      <c r="B305" s="67" t="s">
        <v>1105</v>
      </c>
      <c r="C305" s="94" t="s">
        <v>1629</v>
      </c>
      <c r="E305" t="str">
        <f>IFERROR(VLOOKUP(ROWS($E$2:E305),$A$2:$B$991,2,0),"")</f>
        <v>Činnosti souvis.se zprac.dat a hostingem;činnosti souvis.s web.portály</v>
      </c>
      <c r="H305" s="95"/>
      <c r="I305" s="97"/>
    </row>
    <row r="306" spans="1:9" ht="12.75">
      <c r="A306" s="68">
        <f>IF(ISNUMBER(SEARCH(ZAKL_DATA!$B$29,B306)),MAX($A$1:A305)+1,0)</f>
        <v>305.0</v>
      </c>
      <c r="B306" s="67" t="s">
        <v>1106</v>
      </c>
      <c r="C306" s="94" t="s">
        <v>1630</v>
      </c>
      <c r="E306" t="str">
        <f>IFERROR(VLOOKUP(ROWS($E$2:E306),$A$2:$B$991,2,0),"")</f>
        <v>Ostatní informační činnosti</v>
      </c>
      <c r="H306" s="95"/>
      <c r="I306" s="97"/>
    </row>
    <row r="307" spans="1:9" ht="12.75">
      <c r="A307" s="68">
        <f>IF(ISNUMBER(SEARCH(ZAKL_DATA!$B$29,B307)),MAX($A$1:A306)+1,0)</f>
        <v>306.0</v>
      </c>
      <c r="B307" s="67" t="s">
        <v>1107</v>
      </c>
      <c r="C307" s="94" t="s">
        <v>1631</v>
      </c>
      <c r="E307" t="str">
        <f>IFERROR(VLOOKUP(ROWS($E$2:E307),$A$2:$B$991,2,0),"")</f>
        <v>Peněžní zprostředkování</v>
      </c>
      <c r="H307" s="95"/>
      <c r="I307" s="97"/>
    </row>
    <row r="308" spans="1:9" ht="12.75">
      <c r="A308" s="68">
        <f>IF(ISNUMBER(SEARCH(ZAKL_DATA!$B$29,B308)),MAX($A$1:A307)+1,0)</f>
        <v>307.0</v>
      </c>
      <c r="B308" s="67" t="s">
        <v>1108</v>
      </c>
      <c r="C308" s="94" t="s">
        <v>1632</v>
      </c>
      <c r="E308" t="str">
        <f>IFERROR(VLOOKUP(ROWS($E$2:E308),$A$2:$B$991,2,0),"")</f>
        <v>Činnosti holdingových společností</v>
      </c>
      <c r="H308" s="95"/>
      <c r="I308" s="97"/>
    </row>
    <row r="309" spans="1:9" ht="12.75">
      <c r="A309" s="68">
        <f>IF(ISNUMBER(SEARCH(ZAKL_DATA!$B$29,B309)),MAX($A$1:A308)+1,0)</f>
        <v>308.0</v>
      </c>
      <c r="B309" s="67" t="s">
        <v>1109</v>
      </c>
      <c r="C309" s="94" t="s">
        <v>1633</v>
      </c>
      <c r="E309" t="str">
        <f>IFERROR(VLOOKUP(ROWS($E$2:E309),$A$2:$B$991,2,0),"")</f>
        <v>Činnosti trustů, fondů a podobných finančních subjektů</v>
      </c>
      <c r="H309" s="95"/>
      <c r="I309" s="97"/>
    </row>
    <row r="310" spans="1:9" ht="12.75">
      <c r="A310" s="68">
        <f>IF(ISNUMBER(SEARCH(ZAKL_DATA!$B$29,B310)),MAX($A$1:A309)+1,0)</f>
        <v>309.0</v>
      </c>
      <c r="B310" s="67" t="s">
        <v>1110</v>
      </c>
      <c r="C310" s="94" t="s">
        <v>1634</v>
      </c>
      <c r="E310" t="str">
        <f>IFERROR(VLOOKUP(ROWS($E$2:E310),$A$2:$B$991,2,0),"")</f>
        <v>Ostatní finanční zprostředkování</v>
      </c>
      <c r="H310" s="95"/>
      <c r="I310" s="97"/>
    </row>
    <row r="311" spans="1:9" ht="12.75">
      <c r="A311" s="68">
        <f>IF(ISNUMBER(SEARCH(ZAKL_DATA!$B$29,B311)),MAX($A$1:A310)+1,0)</f>
        <v>310.0</v>
      </c>
      <c r="B311" s="67" t="s">
        <v>1111</v>
      </c>
      <c r="C311" s="94" t="s">
        <v>1635</v>
      </c>
      <c r="E311" t="str">
        <f>IFERROR(VLOOKUP(ROWS($E$2:E311),$A$2:$B$991,2,0),"")</f>
        <v>Pojištění</v>
      </c>
      <c r="H311" s="95"/>
      <c r="I311" s="97"/>
    </row>
    <row r="312" spans="1:9" ht="12.75">
      <c r="A312" s="68">
        <f>IF(ISNUMBER(SEARCH(ZAKL_DATA!$B$29,B312)),MAX($A$1:A311)+1,0)</f>
        <v>311.0</v>
      </c>
      <c r="B312" s="67" t="s">
        <v>1112</v>
      </c>
      <c r="C312" s="94" t="s">
        <v>1636</v>
      </c>
      <c r="E312" t="str">
        <f>IFERROR(VLOOKUP(ROWS($E$2:E312),$A$2:$B$991,2,0),"")</f>
        <v>Zajištění</v>
      </c>
      <c r="H312" s="95"/>
      <c r="I312" s="97"/>
    </row>
    <row r="313" spans="1:9" ht="12.75">
      <c r="A313" s="68">
        <f>IF(ISNUMBER(SEARCH(ZAKL_DATA!$B$29,B313)),MAX($A$1:A312)+1,0)</f>
        <v>312.0</v>
      </c>
      <c r="B313" s="67" t="s">
        <v>1113</v>
      </c>
      <c r="C313" s="94" t="s">
        <v>1637</v>
      </c>
      <c r="E313" t="str">
        <f>IFERROR(VLOOKUP(ROWS($E$2:E313),$A$2:$B$991,2,0),"")</f>
        <v>Penzijní financování</v>
      </c>
      <c r="H313" s="95"/>
      <c r="I313" s="97"/>
    </row>
    <row r="314" spans="1:9" ht="12.75">
      <c r="A314" s="68">
        <f>IF(ISNUMBER(SEARCH(ZAKL_DATA!$B$29,B314)),MAX($A$1:A313)+1,0)</f>
        <v>313.0</v>
      </c>
      <c r="B314" s="67" t="s">
        <v>1114</v>
      </c>
      <c r="C314" s="94" t="s">
        <v>1638</v>
      </c>
      <c r="E314" t="str">
        <f>IFERROR(VLOOKUP(ROWS($E$2:E314),$A$2:$B$991,2,0),"")</f>
        <v>Pomocné činnosti související s fin.zprostřed.,kromě pojišť.a penzij.fin.</v>
      </c>
      <c r="H314" s="95"/>
      <c r="I314" s="97"/>
    </row>
    <row r="315" spans="1:9" ht="12.75">
      <c r="A315" s="68">
        <f>IF(ISNUMBER(SEARCH(ZAKL_DATA!$B$29,B315)),MAX($A$1:A314)+1,0)</f>
        <v>314.0</v>
      </c>
      <c r="B315" s="67" t="s">
        <v>1115</v>
      </c>
      <c r="C315" s="94" t="s">
        <v>1639</v>
      </c>
      <c r="E315" t="str">
        <f>IFERROR(VLOOKUP(ROWS($E$2:E315),$A$2:$B$991,2,0),"")</f>
        <v>Pomocné činnosti související s pojišťovnictvím a penzijním financováním</v>
      </c>
      <c r="H315" s="95"/>
      <c r="I315" s="97"/>
    </row>
    <row r="316" spans="1:9" ht="12.75">
      <c r="A316" s="68">
        <f>IF(ISNUMBER(SEARCH(ZAKL_DATA!$B$29,B316)),MAX($A$1:A315)+1,0)</f>
        <v>315.0</v>
      </c>
      <c r="B316" s="67" t="s">
        <v>1116</v>
      </c>
      <c r="C316" s="94" t="s">
        <v>1640</v>
      </c>
      <c r="E316" t="str">
        <f>IFERROR(VLOOKUP(ROWS($E$2:E316),$A$2:$B$991,2,0),"")</f>
        <v>Správa fondů</v>
      </c>
      <c r="H316" s="95"/>
      <c r="I316" s="97"/>
    </row>
    <row r="317" spans="1:9" ht="12.75">
      <c r="A317" s="68">
        <f>IF(ISNUMBER(SEARCH(ZAKL_DATA!$B$29,B317)),MAX($A$1:A316)+1,0)</f>
        <v>316.0</v>
      </c>
      <c r="B317" s="67" t="s">
        <v>1117</v>
      </c>
      <c r="C317" s="94" t="s">
        <v>1641</v>
      </c>
      <c r="E317" t="str">
        <f>IFERROR(VLOOKUP(ROWS($E$2:E317),$A$2:$B$991,2,0),"")</f>
        <v>Nákup a následný prodej vlastních nemovitostí</v>
      </c>
      <c r="H317" s="95"/>
      <c r="I317" s="97"/>
    </row>
    <row r="318" spans="1:9" ht="12.75">
      <c r="A318" s="68">
        <f>IF(ISNUMBER(SEARCH(ZAKL_DATA!$B$29,B318)),MAX($A$1:A317)+1,0)</f>
        <v>317.0</v>
      </c>
      <c r="B318" s="67" t="s">
        <v>1118</v>
      </c>
      <c r="C318" s="94" t="s">
        <v>1642</v>
      </c>
      <c r="E318" t="str">
        <f>IFERROR(VLOOKUP(ROWS($E$2:E318),$A$2:$B$991,2,0),"")</f>
        <v>Pronájem a správa vlastních nebo pronajatých nemovitostí</v>
      </c>
      <c r="H318" s="95"/>
      <c r="I318" s="97"/>
    </row>
    <row r="319" spans="1:9" ht="12.75">
      <c r="A319" s="68">
        <f>IF(ISNUMBER(SEARCH(ZAKL_DATA!$B$29,B319)),MAX($A$1:A318)+1,0)</f>
        <v>318.0</v>
      </c>
      <c r="B319" s="67" t="s">
        <v>1119</v>
      </c>
      <c r="C319" s="94" t="s">
        <v>1643</v>
      </c>
      <c r="E319" t="str">
        <f>IFERROR(VLOOKUP(ROWS($E$2:E319),$A$2:$B$991,2,0),"")</f>
        <v>Činnosti v oblasti nemovitostí na základě smlouvy nebo dohody</v>
      </c>
      <c r="H319" s="95"/>
      <c r="I319" s="97"/>
    </row>
    <row r="320" spans="1:9" ht="12.75">
      <c r="A320" s="68">
        <f>IF(ISNUMBER(SEARCH(ZAKL_DATA!$B$29,B320)),MAX($A$1:A319)+1,0)</f>
        <v>319.0</v>
      </c>
      <c r="B320" s="67" t="s">
        <v>1120</v>
      </c>
      <c r="C320" s="94" t="s">
        <v>1644</v>
      </c>
      <c r="E320" t="str">
        <f>IFERROR(VLOOKUP(ROWS($E$2:E320),$A$2:$B$991,2,0),"")</f>
        <v>Právní činnosti</v>
      </c>
      <c r="H320" s="95"/>
      <c r="I320" s="97"/>
    </row>
    <row r="321" spans="1:9" ht="12.75">
      <c r="A321" s="68">
        <f>IF(ISNUMBER(SEARCH(ZAKL_DATA!$B$29,B321)),MAX($A$1:A320)+1,0)</f>
        <v>320.0</v>
      </c>
      <c r="B321" s="67" t="s">
        <v>1121</v>
      </c>
      <c r="C321" s="94" t="s">
        <v>1645</v>
      </c>
      <c r="E321" t="str">
        <f>IFERROR(VLOOKUP(ROWS($E$2:E321),$A$2:$B$991,2,0),"")</f>
        <v>Účetnické a auditorské činnosti; daňové poradenství</v>
      </c>
      <c r="H321" s="95"/>
      <c r="I321" s="97"/>
    </row>
    <row r="322" spans="1:9" ht="12.75">
      <c r="A322" s="68">
        <f>IF(ISNUMBER(SEARCH(ZAKL_DATA!$B$29,B322)),MAX($A$1:A321)+1,0)</f>
        <v>321.0</v>
      </c>
      <c r="B322" s="67" t="s">
        <v>1122</v>
      </c>
      <c r="C322" s="94" t="s">
        <v>1646</v>
      </c>
      <c r="E322" t="str">
        <f>IFERROR(VLOOKUP(ROWS($E$2:E322),$A$2:$B$991,2,0),"")</f>
        <v>Činnosti vedení podniků</v>
      </c>
      <c r="H322" s="95"/>
      <c r="I322" s="97"/>
    </row>
    <row r="323" spans="1:9" ht="12.75">
      <c r="A323" s="68">
        <f>IF(ISNUMBER(SEARCH(ZAKL_DATA!$B$29,B323)),MAX($A$1:A322)+1,0)</f>
        <v>322.0</v>
      </c>
      <c r="B323" s="67" t="s">
        <v>1123</v>
      </c>
      <c r="C323" s="94" t="s">
        <v>1647</v>
      </c>
      <c r="E323" t="str">
        <f>IFERROR(VLOOKUP(ROWS($E$2:E323),$A$2:$B$991,2,0),"")</f>
        <v>Poradenství v oblasti řízení</v>
      </c>
      <c r="H323" s="95"/>
      <c r="I323" s="97"/>
    </row>
    <row r="324" spans="1:9" ht="12.75">
      <c r="A324" s="68">
        <f>IF(ISNUMBER(SEARCH(ZAKL_DATA!$B$29,B324)),MAX($A$1:A323)+1,0)</f>
        <v>323.0</v>
      </c>
      <c r="B324" s="67" t="s">
        <v>1124</v>
      </c>
      <c r="C324" s="94" t="s">
        <v>1648</v>
      </c>
      <c r="E324" t="str">
        <f>IFERROR(VLOOKUP(ROWS($E$2:E324),$A$2:$B$991,2,0),"")</f>
        <v>Architektonické a inženýrské činnosti a související technické poradenství</v>
      </c>
      <c r="H324" s="95"/>
      <c r="I324" s="97"/>
    </row>
    <row r="325" spans="1:9" ht="12.75">
      <c r="A325" s="68">
        <f>IF(ISNUMBER(SEARCH(ZAKL_DATA!$B$29,B325)),MAX($A$1:A324)+1,0)</f>
        <v>324.0</v>
      </c>
      <c r="B325" s="67" t="s">
        <v>1125</v>
      </c>
      <c r="C325" s="94" t="s">
        <v>1649</v>
      </c>
      <c r="E325" t="str">
        <f>IFERROR(VLOOKUP(ROWS($E$2:E325),$A$2:$B$991,2,0),"")</f>
        <v>Technické zkoušky a analýzy</v>
      </c>
      <c r="H325" s="95"/>
      <c r="I325" s="97"/>
    </row>
    <row r="326" spans="1:9" ht="12.75">
      <c r="A326" s="68">
        <f>IF(ISNUMBER(SEARCH(ZAKL_DATA!$B$29,B326)),MAX($A$1:A325)+1,0)</f>
        <v>325.0</v>
      </c>
      <c r="B326" s="67" t="s">
        <v>1126</v>
      </c>
      <c r="C326" s="94" t="s">
        <v>1650</v>
      </c>
      <c r="E326" t="str">
        <f>IFERROR(VLOOKUP(ROWS($E$2:E326),$A$2:$B$991,2,0),"")</f>
        <v>Výzkum a vývoj v oblasti přírodních a technických věd</v>
      </c>
      <c r="H326" s="95"/>
      <c r="I326" s="97"/>
    </row>
    <row r="327" spans="1:9" ht="12.75">
      <c r="A327" s="68">
        <f>IF(ISNUMBER(SEARCH(ZAKL_DATA!$B$29,B327)),MAX($A$1:A326)+1,0)</f>
        <v>326.0</v>
      </c>
      <c r="B327" s="67" t="s">
        <v>1213</v>
      </c>
      <c r="C327" s="94" t="s">
        <v>1651</v>
      </c>
      <c r="E327" t="str">
        <f>IFERROR(VLOOKUP(ROWS($E$2:E327),$A$2:$B$991,2,0),"")</f>
        <v>Těžba a úprava uranových a thoriových rud</v>
      </c>
      <c r="H327" s="95"/>
      <c r="I327" s="97"/>
    </row>
    <row r="328" spans="1:9" ht="12.75">
      <c r="A328" s="68">
        <f>IF(ISNUMBER(SEARCH(ZAKL_DATA!$B$29,B328)),MAX($A$1:A327)+1,0)</f>
        <v>327.0</v>
      </c>
      <c r="B328" s="67" t="s">
        <v>1127</v>
      </c>
      <c r="C328" s="94" t="s">
        <v>1652</v>
      </c>
      <c r="E328" t="str">
        <f>IFERROR(VLOOKUP(ROWS($E$2:E328),$A$2:$B$991,2,0),"")</f>
        <v>Výzkum a vývoj v oblasti společenských a humanitních věd</v>
      </c>
      <c r="H328" s="95"/>
      <c r="I328" s="97"/>
    </row>
    <row r="329" spans="1:9" ht="12.75">
      <c r="A329" s="68">
        <f>IF(ISNUMBER(SEARCH(ZAKL_DATA!$B$29,B329)),MAX($A$1:A328)+1,0)</f>
        <v>328.0</v>
      </c>
      <c r="B329" s="67" t="s">
        <v>1214</v>
      </c>
      <c r="C329" s="94" t="s">
        <v>1653</v>
      </c>
      <c r="E329" t="str">
        <f>IFERROR(VLOOKUP(ROWS($E$2:E329),$A$2:$B$991,2,0),"")</f>
        <v>Těžba a úprava ostatních neželezných rud</v>
      </c>
      <c r="H329" s="95"/>
      <c r="I329" s="97"/>
    </row>
    <row r="330" spans="1:9" ht="12.75">
      <c r="A330" s="68">
        <f>IF(ISNUMBER(SEARCH(ZAKL_DATA!$B$29,B330)),MAX($A$1:A329)+1,0)</f>
        <v>329.0</v>
      </c>
      <c r="B330" s="67" t="s">
        <v>1128</v>
      </c>
      <c r="C330" s="94" t="s">
        <v>1654</v>
      </c>
      <c r="E330" t="str">
        <f>IFERROR(VLOOKUP(ROWS($E$2:E330),$A$2:$B$991,2,0),"")</f>
        <v>Reklamní činnosti</v>
      </c>
      <c r="H330" s="95"/>
      <c r="I330" s="97"/>
    </row>
    <row r="331" spans="1:9" ht="12.75">
      <c r="A331" s="68">
        <f>IF(ISNUMBER(SEARCH(ZAKL_DATA!$B$29,B331)),MAX($A$1:A330)+1,0)</f>
        <v>330.0</v>
      </c>
      <c r="B331" s="67" t="s">
        <v>1129</v>
      </c>
      <c r="C331" s="94" t="s">
        <v>1655</v>
      </c>
      <c r="E331" t="str">
        <f>IFERROR(VLOOKUP(ROWS($E$2:E331),$A$2:$B$991,2,0),"")</f>
        <v>Průzkum trhu a veřejného mínění</v>
      </c>
      <c r="H331" s="95"/>
      <c r="I331" s="97"/>
    </row>
    <row r="332" spans="1:9" ht="12.75">
      <c r="A332" s="68">
        <f>IF(ISNUMBER(SEARCH(ZAKL_DATA!$B$29,B332)),MAX($A$1:A331)+1,0)</f>
        <v>331.0</v>
      </c>
      <c r="B332" s="67" t="s">
        <v>1130</v>
      </c>
      <c r="C332" s="94" t="s">
        <v>1656</v>
      </c>
      <c r="E332" t="str">
        <f>IFERROR(VLOOKUP(ROWS($E$2:E332),$A$2:$B$991,2,0),"")</f>
        <v>Specializované návrhářské činnosti</v>
      </c>
      <c r="H332" s="95"/>
      <c r="I332" s="97"/>
    </row>
    <row r="333" spans="1:9" ht="12.75">
      <c r="A333" s="68">
        <f>IF(ISNUMBER(SEARCH(ZAKL_DATA!$B$29,B333)),MAX($A$1:A332)+1,0)</f>
        <v>332.0</v>
      </c>
      <c r="B333" s="67" t="s">
        <v>1131</v>
      </c>
      <c r="C333" s="94" t="s">
        <v>1657</v>
      </c>
      <c r="E333" t="str">
        <f>IFERROR(VLOOKUP(ROWS($E$2:E333),$A$2:$B$991,2,0),"")</f>
        <v>Fotografické činnosti</v>
      </c>
      <c r="H333" s="95"/>
      <c r="I333" s="97"/>
    </row>
    <row r="334" spans="1:9" ht="12.75">
      <c r="A334" s="68">
        <f>IF(ISNUMBER(SEARCH(ZAKL_DATA!$B$29,B334)),MAX($A$1:A333)+1,0)</f>
        <v>333.0</v>
      </c>
      <c r="B334" s="67" t="s">
        <v>1132</v>
      </c>
      <c r="C334" s="94" t="s">
        <v>1658</v>
      </c>
      <c r="E334" t="str">
        <f>IFERROR(VLOOKUP(ROWS($E$2:E334),$A$2:$B$991,2,0),"")</f>
        <v>Překladatelské a tlumočnické činnosti</v>
      </c>
      <c r="H334" s="95"/>
      <c r="I334" s="97"/>
    </row>
    <row r="335" spans="1:9" ht="12.75">
      <c r="A335" s="68">
        <f>IF(ISNUMBER(SEARCH(ZAKL_DATA!$B$29,B335)),MAX($A$1:A334)+1,0)</f>
        <v>334.0</v>
      </c>
      <c r="B335" s="67" t="s">
        <v>1133</v>
      </c>
      <c r="C335" s="94" t="s">
        <v>1659</v>
      </c>
      <c r="E335" t="str">
        <f>IFERROR(VLOOKUP(ROWS($E$2:E335),$A$2:$B$991,2,0),"")</f>
        <v>Ostatní profesní, vědecké a technické činnosti j. n.</v>
      </c>
      <c r="H335" s="95"/>
      <c r="I335" s="97"/>
    </row>
    <row r="336" spans="1:9" ht="12.75">
      <c r="A336" s="68">
        <f>IF(ISNUMBER(SEARCH(ZAKL_DATA!$B$29,B336)),MAX($A$1:A335)+1,0)</f>
        <v>335.0</v>
      </c>
      <c r="B336" s="67" t="s">
        <v>1134</v>
      </c>
      <c r="C336" s="94" t="s">
        <v>1660</v>
      </c>
      <c r="E336" t="str">
        <f>IFERROR(VLOOKUP(ROWS($E$2:E336),$A$2:$B$991,2,0),"")</f>
        <v>Pronájem a leasing motorových vozidel, kromě motocyklů</v>
      </c>
      <c r="H336" s="95"/>
      <c r="I336" s="97"/>
    </row>
    <row r="337" spans="1:9" ht="12.75">
      <c r="A337" s="68">
        <f>IF(ISNUMBER(SEARCH(ZAKL_DATA!$B$29,B337)),MAX($A$1:A336)+1,0)</f>
        <v>336.0</v>
      </c>
      <c r="B337" s="67" t="s">
        <v>1135</v>
      </c>
      <c r="C337" s="94" t="s">
        <v>1661</v>
      </c>
      <c r="E337" t="str">
        <f>IFERROR(VLOOKUP(ROWS($E$2:E337),$A$2:$B$991,2,0),"")</f>
        <v>Pronájem a leasing výrobků pro osobní potřebu a převážně pro domácnost</v>
      </c>
      <c r="H337" s="95"/>
      <c r="I337" s="97"/>
    </row>
    <row r="338" spans="1:9" ht="12.75">
      <c r="A338" s="68">
        <f>IF(ISNUMBER(SEARCH(ZAKL_DATA!$B$29,B338)),MAX($A$1:A337)+1,0)</f>
        <v>337.0</v>
      </c>
      <c r="B338" s="67" t="s">
        <v>1136</v>
      </c>
      <c r="C338" s="94" t="s">
        <v>1662</v>
      </c>
      <c r="E338" t="str">
        <f>IFERROR(VLOOKUP(ROWS($E$2:E338),$A$2:$B$991,2,0),"")</f>
        <v>Pronájem a leasing ostatních strojů, zařízení a výrobků</v>
      </c>
      <c r="H338" s="95"/>
      <c r="I338" s="97"/>
    </row>
    <row r="339" spans="1:9" ht="12.75">
      <c r="A339" s="68">
        <f>IF(ISNUMBER(SEARCH(ZAKL_DATA!$B$29,B339)),MAX($A$1:A338)+1,0)</f>
        <v>338.0</v>
      </c>
      <c r="B339" s="67" t="s">
        <v>1137</v>
      </c>
      <c r="C339" s="94" t="s">
        <v>1663</v>
      </c>
      <c r="E339" t="str">
        <f>IFERROR(VLOOKUP(ROWS($E$2:E339),$A$2:$B$991,2,0),"")</f>
        <v>Leasing duševního vlast.a podobných produktů,kromě děl chrán.autor.právem</v>
      </c>
      <c r="H339" s="95"/>
      <c r="I339" s="97"/>
    </row>
    <row r="340" spans="1:9" ht="12.75">
      <c r="A340" s="68">
        <f>IF(ISNUMBER(SEARCH(ZAKL_DATA!$B$29,B340)),MAX($A$1:A339)+1,0)</f>
        <v>339.0</v>
      </c>
      <c r="B340" s="67" t="s">
        <v>1138</v>
      </c>
      <c r="C340" s="94" t="s">
        <v>1664</v>
      </c>
      <c r="E340" t="str">
        <f>IFERROR(VLOOKUP(ROWS($E$2:E340),$A$2:$B$991,2,0),"")</f>
        <v>Činnosti agentur zprostředkujících zaměstnání</v>
      </c>
      <c r="H340" s="95"/>
      <c r="I340" s="97"/>
    </row>
    <row r="341" spans="1:9" ht="12.75">
      <c r="A341" s="68">
        <f>IF(ISNUMBER(SEARCH(ZAKL_DATA!$B$29,B341)),MAX($A$1:A340)+1,0)</f>
        <v>340.0</v>
      </c>
      <c r="B341" s="67" t="s">
        <v>1139</v>
      </c>
      <c r="C341" s="94" t="s">
        <v>1665</v>
      </c>
      <c r="E341" t="str">
        <f>IFERROR(VLOOKUP(ROWS($E$2:E341),$A$2:$B$991,2,0),"")</f>
        <v>Činnosti agentur zprostředkujících práci na přechodnou dobu</v>
      </c>
      <c r="H341" s="95"/>
      <c r="I341" s="97"/>
    </row>
    <row r="342" spans="1:9" ht="12.75">
      <c r="A342" s="68">
        <f>IF(ISNUMBER(SEARCH(ZAKL_DATA!$B$29,B342)),MAX($A$1:A341)+1,0)</f>
        <v>341.0</v>
      </c>
      <c r="B342" s="67" t="s">
        <v>1140</v>
      </c>
      <c r="C342" s="94" t="s">
        <v>1666</v>
      </c>
      <c r="E342" t="str">
        <f>IFERROR(VLOOKUP(ROWS($E$2:E342),$A$2:$B$991,2,0),"")</f>
        <v>Ostatní poskytování lidských zdrojů</v>
      </c>
      <c r="H342" s="95"/>
      <c r="I342" s="97"/>
    </row>
    <row r="343" spans="1:9" ht="12.75">
      <c r="A343" s="68">
        <f>IF(ISNUMBER(SEARCH(ZAKL_DATA!$B$29,B343)),MAX($A$1:A342)+1,0)</f>
        <v>342.0</v>
      </c>
      <c r="B343" s="67" t="s">
        <v>1141</v>
      </c>
      <c r="C343" s="94" t="s">
        <v>1667</v>
      </c>
      <c r="E343" t="str">
        <f>IFERROR(VLOOKUP(ROWS($E$2:E343),$A$2:$B$991,2,0),"")</f>
        <v>Činnosti cestovních agentur a cestovních kanceláří</v>
      </c>
      <c r="H343" s="95"/>
      <c r="I343" s="97"/>
    </row>
    <row r="344" spans="1:9" ht="12.75">
      <c r="A344" s="68">
        <f>IF(ISNUMBER(SEARCH(ZAKL_DATA!$B$29,B344)),MAX($A$1:A343)+1,0)</f>
        <v>343.0</v>
      </c>
      <c r="B344" s="67" t="s">
        <v>1142</v>
      </c>
      <c r="C344" s="94" t="s">
        <v>1668</v>
      </c>
      <c r="E344" t="str">
        <f>IFERROR(VLOOKUP(ROWS($E$2:E344),$A$2:$B$991,2,0),"")</f>
        <v>Ostatní rezervační a související činnosti</v>
      </c>
      <c r="H344" s="95"/>
      <c r="I344" s="97"/>
    </row>
    <row r="345" spans="1:9" ht="12.75">
      <c r="A345" s="68">
        <f>IF(ISNUMBER(SEARCH(ZAKL_DATA!$B$29,B345)),MAX($A$1:A344)+1,0)</f>
        <v>344.0</v>
      </c>
      <c r="B345" s="67" t="s">
        <v>1143</v>
      </c>
      <c r="C345" s="94" t="s">
        <v>1669</v>
      </c>
      <c r="E345" t="str">
        <f>IFERROR(VLOOKUP(ROWS($E$2:E345),$A$2:$B$991,2,0),"")</f>
        <v>Činnosti soukromých bezpečnostních agentur</v>
      </c>
      <c r="H345" s="95"/>
      <c r="I345" s="97"/>
    </row>
    <row r="346" spans="1:9" ht="12.75">
      <c r="A346" s="68">
        <f>IF(ISNUMBER(SEARCH(ZAKL_DATA!$B$29,B346)),MAX($A$1:A345)+1,0)</f>
        <v>345.0</v>
      </c>
      <c r="B346" s="67" t="s">
        <v>1144</v>
      </c>
      <c r="C346" s="94" t="s">
        <v>1670</v>
      </c>
      <c r="E346" t="str">
        <f>IFERROR(VLOOKUP(ROWS($E$2:E346),$A$2:$B$991,2,0),"")</f>
        <v>Činnosti související s provozem bezpečnostních systémů</v>
      </c>
      <c r="H346" s="95"/>
      <c r="I346" s="97"/>
    </row>
    <row r="347" spans="1:9" ht="12.75">
      <c r="A347" s="68">
        <f>IF(ISNUMBER(SEARCH(ZAKL_DATA!$B$29,B347)),MAX($A$1:A346)+1,0)</f>
        <v>346.0</v>
      </c>
      <c r="B347" s="67" t="s">
        <v>1145</v>
      </c>
      <c r="C347" s="94" t="s">
        <v>1671</v>
      </c>
      <c r="E347" t="str">
        <f>IFERROR(VLOOKUP(ROWS($E$2:E347),$A$2:$B$991,2,0),"")</f>
        <v>Pátrací činnosti</v>
      </c>
      <c r="H347" s="95"/>
      <c r="I347" s="97"/>
    </row>
    <row r="348" spans="1:9" ht="12.75">
      <c r="A348" s="68">
        <f>IF(ISNUMBER(SEARCH(ZAKL_DATA!$B$29,B348)),MAX($A$1:A347)+1,0)</f>
        <v>347.0</v>
      </c>
      <c r="B348" s="67" t="s">
        <v>1146</v>
      </c>
      <c r="C348" s="94" t="s">
        <v>1672</v>
      </c>
      <c r="E348" t="str">
        <f>IFERROR(VLOOKUP(ROWS($E$2:E348),$A$2:$B$991,2,0),"")</f>
        <v>Kombinované pomocné činnosti</v>
      </c>
      <c r="H348" s="95"/>
      <c r="I348" s="97"/>
    </row>
    <row r="349" spans="1:9" ht="12.75">
      <c r="A349" s="68">
        <f>IF(ISNUMBER(SEARCH(ZAKL_DATA!$B$29,B349)),MAX($A$1:A348)+1,0)</f>
        <v>348.0</v>
      </c>
      <c r="B349" s="67" t="s">
        <v>1215</v>
      </c>
      <c r="C349" s="94" t="s">
        <v>1673</v>
      </c>
      <c r="E349" t="str">
        <f>IFERROR(VLOOKUP(ROWS($E$2:E349),$A$2:$B$991,2,0),"")</f>
        <v>Dobývání kamene pro výtv.nebo stav.účely,vápence,sádrovce,křídy,břidl.</v>
      </c>
      <c r="H349" s="95"/>
      <c r="I349" s="97"/>
    </row>
    <row r="350" spans="1:9" ht="12.75">
      <c r="A350" s="68">
        <f>IF(ISNUMBER(SEARCH(ZAKL_DATA!$B$29,B350)),MAX($A$1:A349)+1,0)</f>
        <v>349.0</v>
      </c>
      <c r="B350" s="67" t="s">
        <v>1147</v>
      </c>
      <c r="C350" s="94" t="s">
        <v>1674</v>
      </c>
      <c r="E350" t="str">
        <f>IFERROR(VLOOKUP(ROWS($E$2:E350),$A$2:$B$991,2,0),"")</f>
        <v>Úklidové činnosti</v>
      </c>
      <c r="H350" s="95"/>
      <c r="I350" s="97"/>
    </row>
    <row r="351" spans="1:9" ht="12.75">
      <c r="A351" s="68">
        <f>IF(ISNUMBER(SEARCH(ZAKL_DATA!$B$29,B351)),MAX($A$1:A350)+1,0)</f>
        <v>350.0</v>
      </c>
      <c r="B351" s="67" t="s">
        <v>1218</v>
      </c>
      <c r="C351" s="94" t="s">
        <v>1675</v>
      </c>
      <c r="E351" t="str">
        <f>IFERROR(VLOOKUP(ROWS($E$2:E351),$A$2:$B$991,2,0),"")</f>
        <v>Provoz pískoven a štěrkopískoven; těžba jílů a kaolinu</v>
      </c>
      <c r="H351" s="95"/>
      <c r="I351" s="97"/>
    </row>
    <row r="352" spans="1:9" ht="12.75">
      <c r="A352" s="68">
        <f>IF(ISNUMBER(SEARCH(ZAKL_DATA!$B$29,B352)),MAX($A$1:A351)+1,0)</f>
        <v>351.0</v>
      </c>
      <c r="B352" s="67" t="s">
        <v>1148</v>
      </c>
      <c r="C352" s="94" t="s">
        <v>1676</v>
      </c>
      <c r="E352" t="str">
        <f>IFERROR(VLOOKUP(ROWS($E$2:E352),$A$2:$B$991,2,0),"")</f>
        <v>Činnosti související s úpravou krajiny</v>
      </c>
      <c r="H352" s="95"/>
      <c r="I352" s="97"/>
    </row>
    <row r="353" spans="1:9" ht="12.75">
      <c r="A353" s="68">
        <f>IF(ISNUMBER(SEARCH(ZAKL_DATA!$B$29,B353)),MAX($A$1:A352)+1,0)</f>
        <v>352.0</v>
      </c>
      <c r="B353" s="67" t="s">
        <v>1149</v>
      </c>
      <c r="C353" s="94" t="s">
        <v>1677</v>
      </c>
      <c r="E353" t="str">
        <f>IFERROR(VLOOKUP(ROWS($E$2:E353),$A$2:$B$991,2,0),"")</f>
        <v>Administrativní a kancelářské činnosti</v>
      </c>
      <c r="H353" s="95"/>
      <c r="I353" s="97"/>
    </row>
    <row r="354" spans="1:9" ht="12.75">
      <c r="A354" s="68">
        <f>IF(ISNUMBER(SEARCH(ZAKL_DATA!$B$29,B354)),MAX($A$1:A353)+1,0)</f>
        <v>353.0</v>
      </c>
      <c r="B354" s="67" t="s">
        <v>1150</v>
      </c>
      <c r="C354" s="94" t="s">
        <v>1678</v>
      </c>
      <c r="E354" t="str">
        <f>IFERROR(VLOOKUP(ROWS($E$2:E354),$A$2:$B$991,2,0),"")</f>
        <v>Činnosti zprostředkovatelských středisek po telefonu</v>
      </c>
      <c r="H354" s="95"/>
      <c r="I354" s="97"/>
    </row>
    <row r="355" spans="1:9" ht="12.75">
      <c r="A355" s="68">
        <f>IF(ISNUMBER(SEARCH(ZAKL_DATA!$B$29,B355)),MAX($A$1:A354)+1,0)</f>
        <v>354.0</v>
      </c>
      <c r="B355" s="67" t="s">
        <v>1151</v>
      </c>
      <c r="C355" s="94" t="s">
        <v>1679</v>
      </c>
      <c r="E355" t="str">
        <f>IFERROR(VLOOKUP(ROWS($E$2:E355),$A$2:$B$991,2,0),"")</f>
        <v>Pořádání konferencí a hospodářských výstav</v>
      </c>
      <c r="H355" s="95"/>
      <c r="I355" s="97"/>
    </row>
    <row r="356" spans="1:9" ht="12.75">
      <c r="A356" s="68">
        <f>IF(ISNUMBER(SEARCH(ZAKL_DATA!$B$29,B356)),MAX($A$1:A355)+1,0)</f>
        <v>355.0</v>
      </c>
      <c r="B356" s="67" t="s">
        <v>1152</v>
      </c>
      <c r="C356" s="94" t="s">
        <v>1680</v>
      </c>
      <c r="E356" t="str">
        <f>IFERROR(VLOOKUP(ROWS($E$2:E356),$A$2:$B$991,2,0),"")</f>
        <v>Podpůrné činnosti pro podnikání j. n.</v>
      </c>
      <c r="H356" s="95"/>
      <c r="I356" s="97"/>
    </row>
    <row r="357" spans="1:9" ht="12.75">
      <c r="A357" s="68">
        <f>IF(ISNUMBER(SEARCH(ZAKL_DATA!$B$29,B357)),MAX($A$1:A356)+1,0)</f>
        <v>356.0</v>
      </c>
      <c r="B357" s="67" t="s">
        <v>1153</v>
      </c>
      <c r="C357" s="94" t="s">
        <v>1681</v>
      </c>
      <c r="E357" t="str">
        <f>IFERROR(VLOOKUP(ROWS($E$2:E357),$A$2:$B$991,2,0),"")</f>
        <v>Veřejná správa a hospodářská a sociální politika</v>
      </c>
      <c r="H357" s="95"/>
      <c r="I357" s="97"/>
    </row>
    <row r="358" spans="1:9" ht="12.75">
      <c r="A358" s="68">
        <f>IF(ISNUMBER(SEARCH(ZAKL_DATA!$B$29,B358)),MAX($A$1:A357)+1,0)</f>
        <v>357.0</v>
      </c>
      <c r="B358" s="67" t="s">
        <v>1154</v>
      </c>
      <c r="C358" s="94" t="s">
        <v>1682</v>
      </c>
      <c r="E358" t="str">
        <f>IFERROR(VLOOKUP(ROWS($E$2:E358),$A$2:$B$991,2,0),"")</f>
        <v>Činnosti pro společnost jako celek</v>
      </c>
      <c r="H358" s="95"/>
      <c r="I358" s="97"/>
    </row>
    <row r="359" spans="1:9" ht="12.75">
      <c r="A359" s="68">
        <f>IF(ISNUMBER(SEARCH(ZAKL_DATA!$B$29,B359)),MAX($A$1:A358)+1,0)</f>
        <v>358.0</v>
      </c>
      <c r="B359" s="67" t="s">
        <v>1155</v>
      </c>
      <c r="C359" s="94" t="s">
        <v>1683</v>
      </c>
      <c r="E359" t="str">
        <f>IFERROR(VLOOKUP(ROWS($E$2:E359),$A$2:$B$991,2,0),"")</f>
        <v>Činnosti v oblasti povinného sociálního zabezpečení</v>
      </c>
      <c r="H359" s="95"/>
      <c r="I359" s="97"/>
    </row>
    <row r="360" spans="1:9" ht="12.75">
      <c r="A360" s="68">
        <f>IF(ISNUMBER(SEARCH(ZAKL_DATA!$B$29,B360)),MAX($A$1:A359)+1,0)</f>
        <v>359.0</v>
      </c>
      <c r="B360" s="67" t="s">
        <v>1156</v>
      </c>
      <c r="C360" s="94" t="s">
        <v>1684</v>
      </c>
      <c r="E360" t="str">
        <f>IFERROR(VLOOKUP(ROWS($E$2:E360),$A$2:$B$991,2,0),"")</f>
        <v>Předškolní vzdělávání</v>
      </c>
      <c r="H360" s="95"/>
      <c r="I360" s="97"/>
    </row>
    <row r="361" spans="1:9" ht="12.75">
      <c r="A361" s="68">
        <f>IF(ISNUMBER(SEARCH(ZAKL_DATA!$B$29,B361)),MAX($A$1:A360)+1,0)</f>
        <v>360.0</v>
      </c>
      <c r="B361" s="67" t="s">
        <v>1157</v>
      </c>
      <c r="C361" s="94" t="s">
        <v>1685</v>
      </c>
      <c r="E361" t="str">
        <f>IFERROR(VLOOKUP(ROWS($E$2:E361),$A$2:$B$991,2,0),"")</f>
        <v>Primární vzdělávání</v>
      </c>
      <c r="H361" s="95"/>
      <c r="I361" s="97"/>
    </row>
    <row r="362" spans="1:9" ht="12.75">
      <c r="A362" s="68">
        <f>IF(ISNUMBER(SEARCH(ZAKL_DATA!$B$29,B362)),MAX($A$1:A361)+1,0)</f>
        <v>361.0</v>
      </c>
      <c r="B362" s="67" t="s">
        <v>1158</v>
      </c>
      <c r="C362" s="94" t="s">
        <v>1686</v>
      </c>
      <c r="E362" t="str">
        <f>IFERROR(VLOOKUP(ROWS($E$2:E362),$A$2:$B$991,2,0),"")</f>
        <v>Sekundární vzdělávání</v>
      </c>
      <c r="H362" s="95"/>
      <c r="I362" s="97"/>
    </row>
    <row r="363" spans="1:9" ht="12.75">
      <c r="A363" s="68">
        <f>IF(ISNUMBER(SEARCH(ZAKL_DATA!$B$29,B363)),MAX($A$1:A362)+1,0)</f>
        <v>362.0</v>
      </c>
      <c r="B363" s="67" t="s">
        <v>1159</v>
      </c>
      <c r="C363" s="94" t="s">
        <v>1687</v>
      </c>
      <c r="E363" t="str">
        <f>IFERROR(VLOOKUP(ROWS($E$2:E363),$A$2:$B$991,2,0),"")</f>
        <v>Postsekundární vzdělávání</v>
      </c>
      <c r="H363" s="95"/>
      <c r="I363" s="97"/>
    </row>
    <row r="364" spans="1:9" ht="12.75">
      <c r="A364" s="68">
        <f>IF(ISNUMBER(SEARCH(ZAKL_DATA!$B$29,B364)),MAX($A$1:A363)+1,0)</f>
        <v>363.0</v>
      </c>
      <c r="B364" s="67" t="s">
        <v>1160</v>
      </c>
      <c r="C364" s="94" t="s">
        <v>1688</v>
      </c>
      <c r="E364" t="str">
        <f>IFERROR(VLOOKUP(ROWS($E$2:E364),$A$2:$B$991,2,0),"")</f>
        <v>Ostatní vzdělávání</v>
      </c>
      <c r="H364" s="95"/>
      <c r="I364" s="97"/>
    </row>
    <row r="365" spans="1:9" ht="12.75">
      <c r="A365" s="68">
        <f>IF(ISNUMBER(SEARCH(ZAKL_DATA!$B$29,B365)),MAX($A$1:A364)+1,0)</f>
        <v>364.0</v>
      </c>
      <c r="B365" s="67" t="s">
        <v>1161</v>
      </c>
      <c r="C365" s="94" t="s">
        <v>1689</v>
      </c>
      <c r="E365" t="str">
        <f>IFERROR(VLOOKUP(ROWS($E$2:E365),$A$2:$B$991,2,0),"")</f>
        <v>Podpůrné činnosti ve vzdělávání</v>
      </c>
      <c r="H365" s="95"/>
      <c r="I365" s="97"/>
    </row>
    <row r="366" spans="1:9" ht="12.75">
      <c r="A366" s="68">
        <f>IF(ISNUMBER(SEARCH(ZAKL_DATA!$B$29,B366)),MAX($A$1:A365)+1,0)</f>
        <v>365.0</v>
      </c>
      <c r="B366" s="67" t="s">
        <v>1162</v>
      </c>
      <c r="C366" s="94" t="s">
        <v>1690</v>
      </c>
      <c r="E366" t="str">
        <f>IFERROR(VLOOKUP(ROWS($E$2:E366),$A$2:$B$991,2,0),"")</f>
        <v>Ústavní zdravotní péče</v>
      </c>
      <c r="H366" s="95"/>
      <c r="I366" s="97"/>
    </row>
    <row r="367" spans="1:9" ht="12.75">
      <c r="A367" s="68">
        <f>IF(ISNUMBER(SEARCH(ZAKL_DATA!$B$29,B367)),MAX($A$1:A366)+1,0)</f>
        <v>366.0</v>
      </c>
      <c r="B367" s="67" t="s">
        <v>1163</v>
      </c>
      <c r="C367" s="94" t="s">
        <v>1691</v>
      </c>
      <c r="E367" t="str">
        <f>IFERROR(VLOOKUP(ROWS($E$2:E367),$A$2:$B$991,2,0),"")</f>
        <v>Ambulantní a zubní zdravotní péče</v>
      </c>
      <c r="H367" s="95"/>
      <c r="I367" s="97"/>
    </row>
    <row r="368" spans="1:9" ht="12.75">
      <c r="A368" s="68">
        <f>IF(ISNUMBER(SEARCH(ZAKL_DATA!$B$29,B368)),MAX($A$1:A367)+1,0)</f>
        <v>367.0</v>
      </c>
      <c r="B368" s="67" t="s">
        <v>1164</v>
      </c>
      <c r="C368" s="94" t="s">
        <v>1692</v>
      </c>
      <c r="E368" t="str">
        <f>IFERROR(VLOOKUP(ROWS($E$2:E368),$A$2:$B$991,2,0),"")</f>
        <v>Ostatní činnosti související se zdravotní péčí</v>
      </c>
      <c r="H368" s="95"/>
      <c r="I368" s="97"/>
    </row>
    <row r="369" spans="1:9" ht="12.75">
      <c r="A369" s="68">
        <f>IF(ISNUMBER(SEARCH(ZAKL_DATA!$B$29,B369)),MAX($A$1:A368)+1,0)</f>
        <v>368.0</v>
      </c>
      <c r="B369" s="67" t="s">
        <v>1165</v>
      </c>
      <c r="C369" s="94" t="s">
        <v>1423</v>
      </c>
      <c r="E369" t="str">
        <f>IFERROR(VLOOKUP(ROWS($E$2:E369),$A$2:$B$991,2,0),"")</f>
        <v>Ústavní sociální péče</v>
      </c>
      <c r="H369" s="95"/>
      <c r="I369" s="97"/>
    </row>
    <row r="370" spans="1:9" ht="12.75">
      <c r="A370" s="68">
        <f>IF(ISNUMBER(SEARCH(ZAKL_DATA!$B$29,B370)),MAX($A$1:A369)+1,0)</f>
        <v>369.0</v>
      </c>
      <c r="B370" s="67" t="s">
        <v>1166</v>
      </c>
      <c r="C370" s="94" t="s">
        <v>1693</v>
      </c>
      <c r="E370" t="str">
        <f>IFERROR(VLOOKUP(ROWS($E$2:E370),$A$2:$B$991,2,0),"")</f>
        <v>Sociální péče ve zdravotnických zařízeních ústavní péče</v>
      </c>
      <c r="H370" s="95"/>
      <c r="I370" s="97"/>
    </row>
    <row r="371" spans="1:9" ht="12.75">
      <c r="A371" s="68">
        <f>IF(ISNUMBER(SEARCH(ZAKL_DATA!$B$29,B371)),MAX($A$1:A370)+1,0)</f>
        <v>370.0</v>
      </c>
      <c r="B371" s="67" t="s">
        <v>1167</v>
      </c>
      <c r="C371" s="94" t="s">
        <v>1694</v>
      </c>
      <c r="E371" t="str">
        <f>IFERROR(VLOOKUP(ROWS($E$2:E371),$A$2:$B$991,2,0),"")</f>
        <v>Soc.péče v zaříz.pro osoby s chron.duš.onemoc.a osoby závislé na návyk.l.</v>
      </c>
      <c r="H371" s="95"/>
      <c r="I371" s="97"/>
    </row>
    <row r="372" spans="1:9" ht="12.75">
      <c r="A372" s="68">
        <f>IF(ISNUMBER(SEARCH(ZAKL_DATA!$B$29,B372)),MAX($A$1:A371)+1,0)</f>
        <v>371.0</v>
      </c>
      <c r="B372" s="67" t="s">
        <v>1168</v>
      </c>
      <c r="C372" s="94" t="s">
        <v>1695</v>
      </c>
      <c r="E372" t="str">
        <f>IFERROR(VLOOKUP(ROWS($E$2:E372),$A$2:$B$991,2,0),"")</f>
        <v>Sociální péče v domovech pro seniory a osoby se zdravotním postižením</v>
      </c>
      <c r="H372" s="95"/>
      <c r="I372" s="97"/>
    </row>
    <row r="373" spans="1:9" ht="12.75">
      <c r="A373" s="68">
        <f>IF(ISNUMBER(SEARCH(ZAKL_DATA!$B$29,B373)),MAX($A$1:A372)+1,0)</f>
        <v>372.0</v>
      </c>
      <c r="B373" s="67" t="s">
        <v>1169</v>
      </c>
      <c r="C373" s="94" t="s">
        <v>1696</v>
      </c>
      <c r="E373" t="str">
        <f>IFERROR(VLOOKUP(ROWS($E$2:E373),$A$2:$B$991,2,0),"")</f>
        <v>Ostatní pobytové služby sociální péče</v>
      </c>
      <c r="H373" s="95"/>
      <c r="I373" s="97"/>
    </row>
    <row r="374" spans="1:9" ht="12.75">
      <c r="A374" s="68">
        <f>IF(ISNUMBER(SEARCH(ZAKL_DATA!$B$29,B374)),MAX($A$1:A373)+1,0)</f>
        <v>373.0</v>
      </c>
      <c r="B374" s="67" t="s">
        <v>1170</v>
      </c>
      <c r="C374" s="94" t="s">
        <v>1697</v>
      </c>
      <c r="E374" t="str">
        <f>IFERROR(VLOOKUP(ROWS($E$2:E374),$A$2:$B$991,2,0),"")</f>
        <v>Ambulantní nebo terénní soc.služby pro seniory a osoby se zdrav.postižením</v>
      </c>
      <c r="H374" s="95"/>
      <c r="I374" s="97"/>
    </row>
    <row r="375" spans="1:9" ht="12.75">
      <c r="A375" s="68">
        <f>IF(ISNUMBER(SEARCH(ZAKL_DATA!$B$29,B375)),MAX($A$1:A374)+1,0)</f>
        <v>374.0</v>
      </c>
      <c r="B375" s="67" t="s">
        <v>1171</v>
      </c>
      <c r="C375" s="94" t="s">
        <v>1698</v>
      </c>
      <c r="E375" t="str">
        <f>IFERROR(VLOOKUP(ROWS($E$2:E375),$A$2:$B$991,2,0),"")</f>
        <v>Ostatní ambulantní nebo terénní sociální služby</v>
      </c>
      <c r="H375" s="95"/>
      <c r="I375" s="97"/>
    </row>
    <row r="376" spans="1:9" ht="12.75">
      <c r="A376" s="68">
        <f>IF(ISNUMBER(SEARCH(ZAKL_DATA!$B$29,B376)),MAX($A$1:A375)+1,0)</f>
        <v>375.0</v>
      </c>
      <c r="B376" s="67" t="s">
        <v>1219</v>
      </c>
      <c r="C376" s="94" t="s">
        <v>1699</v>
      </c>
      <c r="E376" t="str">
        <f>IFERROR(VLOOKUP(ROWS($E$2:E376),$A$2:$B$991,2,0),"")</f>
        <v>Těžba chemických minerálů a minerálů pro výrobu hnojiv</v>
      </c>
      <c r="H376" s="95"/>
      <c r="I376" s="97"/>
    </row>
    <row r="377" spans="1:9" ht="12.75">
      <c r="A377" s="68">
        <f>IF(ISNUMBER(SEARCH(ZAKL_DATA!$B$29,B377)),MAX($A$1:A376)+1,0)</f>
        <v>376.0</v>
      </c>
      <c r="B377" s="67" t="s">
        <v>1220</v>
      </c>
      <c r="C377" s="94" t="s">
        <v>1700</v>
      </c>
      <c r="E377" t="str">
        <f>IFERROR(VLOOKUP(ROWS($E$2:E377),$A$2:$B$991,2,0),"")</f>
        <v>Těžba rašeliny</v>
      </c>
      <c r="H377" s="95"/>
      <c r="I377" s="97"/>
    </row>
    <row r="378" spans="1:9" ht="12.75">
      <c r="A378" s="68">
        <f>IF(ISNUMBER(SEARCH(ZAKL_DATA!$B$29,B378)),MAX($A$1:A377)+1,0)</f>
        <v>377.0</v>
      </c>
      <c r="B378" s="67" t="s">
        <v>1221</v>
      </c>
      <c r="C378" s="94" t="s">
        <v>1701</v>
      </c>
      <c r="E378" t="str">
        <f>IFERROR(VLOOKUP(ROWS($E$2:E378),$A$2:$B$991,2,0),"")</f>
        <v>Těžba soli</v>
      </c>
      <c r="H378" s="95"/>
      <c r="I378" s="97"/>
    </row>
    <row r="379" spans="1:9" ht="12.75">
      <c r="A379" s="68">
        <f>IF(ISNUMBER(SEARCH(ZAKL_DATA!$B$29,B379)),MAX($A$1:A378)+1,0)</f>
        <v>378.0</v>
      </c>
      <c r="B379" s="67" t="s">
        <v>1222</v>
      </c>
      <c r="C379" s="94" t="s">
        <v>1702</v>
      </c>
      <c r="E379" t="str">
        <f>IFERROR(VLOOKUP(ROWS($E$2:E379),$A$2:$B$991,2,0),"")</f>
        <v>Ostatní těžba a dobývání j. n.</v>
      </c>
      <c r="H379" s="95"/>
      <c r="I379" s="97"/>
    </row>
    <row r="380" spans="1:9" ht="12.75">
      <c r="A380" s="68">
        <f>IF(ISNUMBER(SEARCH(ZAKL_DATA!$B$29,B380)),MAX($A$1:A379)+1,0)</f>
        <v>379.0</v>
      </c>
      <c r="B380" s="67" t="s">
        <v>1172</v>
      </c>
      <c r="C380" s="94" t="s">
        <v>1703</v>
      </c>
      <c r="E380" t="str">
        <f>IFERROR(VLOOKUP(ROWS($E$2:E380),$A$2:$B$991,2,0),"")</f>
        <v>Sportovní činnosti</v>
      </c>
      <c r="H380" s="95"/>
      <c r="I380" s="97"/>
    </row>
    <row r="381" spans="1:9" ht="12.75">
      <c r="A381" s="68">
        <f>IF(ISNUMBER(SEARCH(ZAKL_DATA!$B$29,B381)),MAX($A$1:A380)+1,0)</f>
        <v>380.0</v>
      </c>
      <c r="B381" s="67" t="s">
        <v>1173</v>
      </c>
      <c r="C381" s="94" t="s">
        <v>1704</v>
      </c>
      <c r="E381" t="str">
        <f>IFERROR(VLOOKUP(ROWS($E$2:E381),$A$2:$B$991,2,0),"")</f>
        <v>Ostatní zábavní a rekreační činnosti</v>
      </c>
      <c r="H381" s="95"/>
      <c r="I381" s="97"/>
    </row>
    <row r="382" spans="1:9" ht="12.75">
      <c r="A382" s="68">
        <f>IF(ISNUMBER(SEARCH(ZAKL_DATA!$B$29,B382)),MAX($A$1:A381)+1,0)</f>
        <v>381.0</v>
      </c>
      <c r="B382" s="67" t="s">
        <v>1174</v>
      </c>
      <c r="C382" s="94" t="s">
        <v>1705</v>
      </c>
      <c r="E382" t="str">
        <f>IFERROR(VLOOKUP(ROWS($E$2:E382),$A$2:$B$991,2,0),"")</f>
        <v>Činnosti podnikatelských, zaměstnavatelských a profesních organizací</v>
      </c>
      <c r="H382" s="95"/>
      <c r="I382" s="97"/>
    </row>
    <row r="383" spans="1:9" ht="12.75">
      <c r="A383" s="68">
        <f>IF(ISNUMBER(SEARCH(ZAKL_DATA!$B$29,B383)),MAX($A$1:A382)+1,0)</f>
        <v>382.0</v>
      </c>
      <c r="B383" s="67" t="s">
        <v>1175</v>
      </c>
      <c r="C383" s="94" t="s">
        <v>1706</v>
      </c>
      <c r="E383" t="str">
        <f>IFERROR(VLOOKUP(ROWS($E$2:E383),$A$2:$B$991,2,0),"")</f>
        <v>Činnosti odborových svazů</v>
      </c>
      <c r="H383" s="95"/>
      <c r="I383" s="97"/>
    </row>
    <row r="384" spans="1:9" ht="12.75">
      <c r="A384" s="68">
        <f>IF(ISNUMBER(SEARCH(ZAKL_DATA!$B$29,B384)),MAX($A$1:A383)+1,0)</f>
        <v>383.0</v>
      </c>
      <c r="B384" s="67" t="s">
        <v>1176</v>
      </c>
      <c r="C384" s="94" t="s">
        <v>1707</v>
      </c>
      <c r="E384" t="str">
        <f>IFERROR(VLOOKUP(ROWS($E$2:E384),$A$2:$B$991,2,0),"")</f>
        <v>Činnosti ost.org.sdružujících osoby za účelem prosazování společných zájmů</v>
      </c>
      <c r="H384" s="95"/>
      <c r="I384" s="97"/>
    </row>
    <row r="385" spans="1:9" ht="12.75">
      <c r="A385" s="68">
        <f>IF(ISNUMBER(SEARCH(ZAKL_DATA!$B$29,B385)),MAX($A$1:A384)+1,0)</f>
        <v>384.0</v>
      </c>
      <c r="B385" s="67" t="s">
        <v>1177</v>
      </c>
      <c r="C385" s="94" t="s">
        <v>1708</v>
      </c>
      <c r="E385" t="str">
        <f>IFERROR(VLOOKUP(ROWS($E$2:E385),$A$2:$B$991,2,0),"")</f>
        <v>Opravy počítačů a komunikačních zařízení</v>
      </c>
      <c r="H385" s="95"/>
      <c r="I385" s="97"/>
    </row>
    <row r="386" spans="1:9" ht="12.75">
      <c r="A386" s="68">
        <f>IF(ISNUMBER(SEARCH(ZAKL_DATA!$B$29,B386)),MAX($A$1:A385)+1,0)</f>
        <v>385.0</v>
      </c>
      <c r="B386" s="67" t="s">
        <v>1178</v>
      </c>
      <c r="C386" s="94" t="s">
        <v>1709</v>
      </c>
      <c r="E386" t="str">
        <f>IFERROR(VLOOKUP(ROWS($E$2:E386),$A$2:$B$991,2,0),"")</f>
        <v>Opravy výrobků pro osobní potřebu a převážně pro domácnost</v>
      </c>
      <c r="H386" s="95"/>
      <c r="I386" s="97"/>
    </row>
    <row r="387" spans="1:9" ht="12.75">
      <c r="A387" s="68">
        <f>IF(ISNUMBER(SEARCH(ZAKL_DATA!$B$29,B387)),MAX($A$1:A386)+1,0)</f>
        <v>386.0</v>
      </c>
      <c r="B387" s="67" t="s">
        <v>1179</v>
      </c>
      <c r="C387" s="94" t="s">
        <v>1710</v>
      </c>
      <c r="E387" t="str">
        <f>IFERROR(VLOOKUP(ROWS($E$2:E387),$A$2:$B$991,2,0),"")</f>
        <v>Činnosti domác.produk.blíže neurčené výrobky pro vlastní potřebu</v>
      </c>
      <c r="H387" s="95"/>
      <c r="I387" s="97"/>
    </row>
    <row r="388" spans="1:9" ht="12.75">
      <c r="A388" s="68">
        <f>IF(ISNUMBER(SEARCH(ZAKL_DATA!$B$29,B388)),MAX($A$1:A387)+1,0)</f>
        <v>387.0</v>
      </c>
      <c r="B388" s="67" t="s">
        <v>1180</v>
      </c>
      <c r="C388" s="94" t="s">
        <v>1711</v>
      </c>
      <c r="E388" t="str">
        <f>IFERROR(VLOOKUP(ROWS($E$2:E388),$A$2:$B$991,2,0),"")</f>
        <v>Činnosti domácností poskyt.blíže neurčené služby pro vlastní potřebu</v>
      </c>
      <c r="H388" s="95"/>
      <c r="I388" s="97"/>
    </row>
    <row r="389" spans="1:9" ht="12.75">
      <c r="A389" s="68">
        <f>IF(ISNUMBER(SEARCH(ZAKL_DATA!$B$29,B389)),MAX($A$1:A388)+1,0)</f>
        <v>388.0</v>
      </c>
      <c r="B389" s="67" t="s">
        <v>1223</v>
      </c>
      <c r="C389" s="94" t="s">
        <v>1712</v>
      </c>
      <c r="E389" t="str">
        <f>IFERROR(VLOOKUP(ROWS($E$2:E389),$A$2:$B$991,2,0),"")</f>
        <v>Zpracování a konzervování masa, kromě drůbežího</v>
      </c>
      <c r="H389" s="95"/>
      <c r="I389" s="97"/>
    </row>
    <row r="390" spans="1:9" ht="12.75">
      <c r="A390" s="68">
        <f>IF(ISNUMBER(SEARCH(ZAKL_DATA!$B$29,B390)),MAX($A$1:A389)+1,0)</f>
        <v>389.0</v>
      </c>
      <c r="B390" s="67" t="s">
        <v>1224</v>
      </c>
      <c r="C390" s="94" t="s">
        <v>1713</v>
      </c>
      <c r="E390" t="str">
        <f>IFERROR(VLOOKUP(ROWS($E$2:E390),$A$2:$B$991,2,0),"")</f>
        <v>Zpracování a konzervování drůbežího masa</v>
      </c>
      <c r="H390" s="95"/>
      <c r="I390" s="97"/>
    </row>
    <row r="391" spans="1:9" ht="12.75">
      <c r="A391" s="68">
        <f>IF(ISNUMBER(SEARCH(ZAKL_DATA!$B$29,B391)),MAX($A$1:A390)+1,0)</f>
        <v>390.0</v>
      </c>
      <c r="B391" s="67" t="s">
        <v>1225</v>
      </c>
      <c r="C391" s="94" t="s">
        <v>1714</v>
      </c>
      <c r="E391" t="str">
        <f>IFERROR(VLOOKUP(ROWS($E$2:E391),$A$2:$B$991,2,0),"")</f>
        <v>Výroba masných výrobků a výrobků z drůbežího masa</v>
      </c>
      <c r="H391" s="95"/>
      <c r="I391" s="97"/>
    </row>
    <row r="392" spans="1:9" ht="12.75">
      <c r="A392" s="68">
        <f>IF(ISNUMBER(SEARCH(ZAKL_DATA!$B$29,B392)),MAX($A$1:A391)+1,0)</f>
        <v>391.0</v>
      </c>
      <c r="B392" s="67" t="s">
        <v>1226</v>
      </c>
      <c r="C392" s="94" t="s">
        <v>1715</v>
      </c>
      <c r="E392" t="str">
        <f>IFERROR(VLOOKUP(ROWS($E$2:E392),$A$2:$B$991,2,0),"")</f>
        <v>Zpracování a konzervování brambor</v>
      </c>
      <c r="H392" s="95"/>
      <c r="I392" s="97"/>
    </row>
    <row r="393" spans="1:9" ht="12.75">
      <c r="A393" s="68">
        <f>IF(ISNUMBER(SEARCH(ZAKL_DATA!$B$29,B393)),MAX($A$1:A392)+1,0)</f>
        <v>392.0</v>
      </c>
      <c r="B393" s="67" t="s">
        <v>1227</v>
      </c>
      <c r="C393" s="94" t="s">
        <v>1716</v>
      </c>
      <c r="E393" t="str">
        <f>IFERROR(VLOOKUP(ROWS($E$2:E393),$A$2:$B$991,2,0),"")</f>
        <v>Výroba ovocných a zeleninových šťáv</v>
      </c>
      <c r="H393" s="95"/>
      <c r="I393" s="97"/>
    </row>
    <row r="394" spans="1:9" ht="12.75">
      <c r="A394" s="68">
        <f>IF(ISNUMBER(SEARCH(ZAKL_DATA!$B$29,B394)),MAX($A$1:A393)+1,0)</f>
        <v>393.0</v>
      </c>
      <c r="B394" s="67" t="s">
        <v>1228</v>
      </c>
      <c r="C394" s="94" t="s">
        <v>1717</v>
      </c>
      <c r="E394" t="str">
        <f>IFERROR(VLOOKUP(ROWS($E$2:E394),$A$2:$B$991,2,0),"")</f>
        <v>Ostatní zpracování a konzervování ovoce a zeleniny</v>
      </c>
      <c r="H394" s="95"/>
      <c r="I394" s="97"/>
    </row>
    <row r="395" spans="1:9" ht="12.75">
      <c r="A395" s="68">
        <f>IF(ISNUMBER(SEARCH(ZAKL_DATA!$B$29,B395)),MAX($A$1:A394)+1,0)</f>
        <v>394.0</v>
      </c>
      <c r="B395" s="67" t="s">
        <v>1229</v>
      </c>
      <c r="C395" s="94" t="s">
        <v>1718</v>
      </c>
      <c r="E395" t="str">
        <f>IFERROR(VLOOKUP(ROWS($E$2:E395),$A$2:$B$991,2,0),"")</f>
        <v>Výroba olejů a tuků</v>
      </c>
      <c r="H395" s="95"/>
      <c r="I395" s="97"/>
    </row>
    <row r="396" spans="1:9" ht="12.75">
      <c r="A396" s="68">
        <f>IF(ISNUMBER(SEARCH(ZAKL_DATA!$B$29,B396)),MAX($A$1:A395)+1,0)</f>
        <v>395.0</v>
      </c>
      <c r="B396" s="67" t="s">
        <v>1230</v>
      </c>
      <c r="C396" s="94" t="s">
        <v>1719</v>
      </c>
      <c r="E396" t="str">
        <f>IFERROR(VLOOKUP(ROWS($E$2:E396),$A$2:$B$991,2,0),"")</f>
        <v>Výroba margarínu a podobných jedlých tuků</v>
      </c>
      <c r="H396" s="95"/>
      <c r="I396" s="97"/>
    </row>
    <row r="397" spans="1:9" ht="12.75">
      <c r="A397" s="68">
        <f>IF(ISNUMBER(SEARCH(ZAKL_DATA!$B$29,B397)),MAX($A$1:A396)+1,0)</f>
        <v>396.0</v>
      </c>
      <c r="B397" s="67" t="s">
        <v>1231</v>
      </c>
      <c r="C397" s="94" t="s">
        <v>1720</v>
      </c>
      <c r="E397" t="str">
        <f>IFERROR(VLOOKUP(ROWS($E$2:E397),$A$2:$B$991,2,0),"")</f>
        <v>Zpracování mléka, výroba mléčných výrobků a sýrů</v>
      </c>
      <c r="H397" s="95"/>
      <c r="I397" s="97"/>
    </row>
    <row r="398" spans="1:9" ht="12.75">
      <c r="A398" s="68">
        <f>IF(ISNUMBER(SEARCH(ZAKL_DATA!$B$29,B398)),MAX($A$1:A397)+1,0)</f>
        <v>397.0</v>
      </c>
      <c r="B398" s="67" t="s">
        <v>1232</v>
      </c>
      <c r="C398" s="94" t="s">
        <v>1721</v>
      </c>
      <c r="E398" t="str">
        <f>IFERROR(VLOOKUP(ROWS($E$2:E398),$A$2:$B$991,2,0),"")</f>
        <v>Výroba zmrzliny</v>
      </c>
      <c r="H398" s="95"/>
      <c r="I398" s="97"/>
    </row>
    <row r="399" spans="1:9" ht="12.75">
      <c r="A399" s="68">
        <f>IF(ISNUMBER(SEARCH(ZAKL_DATA!$B$29,B399)),MAX($A$1:A398)+1,0)</f>
        <v>398.0</v>
      </c>
      <c r="B399" s="67" t="s">
        <v>1233</v>
      </c>
      <c r="C399" s="94" t="s">
        <v>1722</v>
      </c>
      <c r="E399" t="str">
        <f>IFERROR(VLOOKUP(ROWS($E$2:E399),$A$2:$B$991,2,0),"")</f>
        <v>Výroba mlýnských výrobků</v>
      </c>
      <c r="H399" s="95"/>
      <c r="I399" s="97"/>
    </row>
    <row r="400" spans="1:9" ht="12.75">
      <c r="A400" s="68">
        <f>IF(ISNUMBER(SEARCH(ZAKL_DATA!$B$29,B400)),MAX($A$1:A399)+1,0)</f>
        <v>399.0</v>
      </c>
      <c r="B400" s="67" t="s">
        <v>1234</v>
      </c>
      <c r="C400" s="94" t="s">
        <v>1723</v>
      </c>
      <c r="E400" t="str">
        <f>IFERROR(VLOOKUP(ROWS($E$2:E400),$A$2:$B$991,2,0),"")</f>
        <v>Výroba škrobárenských výrobků</v>
      </c>
      <c r="H400" s="95"/>
      <c r="I400" s="97"/>
    </row>
    <row r="401" spans="1:9" ht="12.75">
      <c r="A401" s="68">
        <f>IF(ISNUMBER(SEARCH(ZAKL_DATA!$B$29,B401)),MAX($A$1:A400)+1,0)</f>
        <v>400.0</v>
      </c>
      <c r="B401" s="67" t="s">
        <v>1235</v>
      </c>
      <c r="C401" s="94" t="s">
        <v>1724</v>
      </c>
      <c r="E401" t="str">
        <f>IFERROR(VLOOKUP(ROWS($E$2:E401),$A$2:$B$991,2,0),"")</f>
        <v>Výroba pekařských a cukrářských výrobků, kromě trvanlivých</v>
      </c>
      <c r="H401" s="95"/>
      <c r="I401" s="97"/>
    </row>
    <row r="402" spans="1:9" ht="12.75">
      <c r="A402" s="68">
        <f>IF(ISNUMBER(SEARCH(ZAKL_DATA!$B$29,B402)),MAX($A$1:A401)+1,0)</f>
        <v>401.0</v>
      </c>
      <c r="B402" s="67" t="s">
        <v>1236</v>
      </c>
      <c r="C402" s="94" t="s">
        <v>1725</v>
      </c>
      <c r="E402" t="str">
        <f>IFERROR(VLOOKUP(ROWS($E$2:E402),$A$2:$B$991,2,0),"")</f>
        <v>Výroba sucharů a sušenek; výroba trvanlivých cukrářských výrobků</v>
      </c>
      <c r="H402" s="95"/>
      <c r="I402" s="97"/>
    </row>
    <row r="403" spans="1:9" ht="12.75">
      <c r="A403" s="68">
        <f>IF(ISNUMBER(SEARCH(ZAKL_DATA!$B$29,B403)),MAX($A$1:A402)+1,0)</f>
        <v>402.0</v>
      </c>
      <c r="B403" s="67" t="s">
        <v>1237</v>
      </c>
      <c r="C403" s="94" t="s">
        <v>1726</v>
      </c>
      <c r="E403" t="str">
        <f>IFERROR(VLOOKUP(ROWS($E$2:E403),$A$2:$B$991,2,0),"")</f>
        <v>Výroba makaronů, nudlí, kuskusu a podobných moučných výrobků</v>
      </c>
      <c r="H403" s="95"/>
      <c r="I403" s="97"/>
    </row>
    <row r="404" spans="1:9" ht="12.75">
      <c r="A404" s="68">
        <f>IF(ISNUMBER(SEARCH(ZAKL_DATA!$B$29,B404)),MAX($A$1:A403)+1,0)</f>
        <v>403.0</v>
      </c>
      <c r="B404" s="67" t="s">
        <v>1238</v>
      </c>
      <c r="C404" s="94" t="s">
        <v>1727</v>
      </c>
      <c r="E404" t="str">
        <f>IFERROR(VLOOKUP(ROWS($E$2:E404),$A$2:$B$991,2,0),"")</f>
        <v>Výroba cukru</v>
      </c>
      <c r="H404" s="95"/>
      <c r="I404" s="97"/>
    </row>
    <row r="405" spans="1:9" ht="12.75">
      <c r="A405" s="68">
        <f>IF(ISNUMBER(SEARCH(ZAKL_DATA!$B$29,B405)),MAX($A$1:A404)+1,0)</f>
        <v>404.0</v>
      </c>
      <c r="B405" s="67" t="s">
        <v>1239</v>
      </c>
      <c r="C405" s="94" t="s">
        <v>1728</v>
      </c>
      <c r="E405" t="str">
        <f>IFERROR(VLOOKUP(ROWS($E$2:E405),$A$2:$B$991,2,0),"")</f>
        <v>Výroba kakaa, čokolády a cukrovinek</v>
      </c>
      <c r="H405" s="95"/>
      <c r="I405" s="97"/>
    </row>
    <row r="406" spans="1:9" ht="12.75">
      <c r="A406" s="68">
        <f>IF(ISNUMBER(SEARCH(ZAKL_DATA!$B$29,B406)),MAX($A$1:A405)+1,0)</f>
        <v>405.0</v>
      </c>
      <c r="B406" s="67" t="s">
        <v>1240</v>
      </c>
      <c r="C406" s="94" t="s">
        <v>1729</v>
      </c>
      <c r="E406" t="str">
        <f>IFERROR(VLOOKUP(ROWS($E$2:E406),$A$2:$B$991,2,0),"")</f>
        <v>Zpracování čaje a kávy</v>
      </c>
      <c r="H406" s="95"/>
      <c r="I406" s="97"/>
    </row>
    <row r="407" spans="1:9" ht="12.75">
      <c r="A407" s="68">
        <f>IF(ISNUMBER(SEARCH(ZAKL_DATA!$B$29,B407)),MAX($A$1:A406)+1,0)</f>
        <v>406.0</v>
      </c>
      <c r="B407" s="67" t="s">
        <v>1241</v>
      </c>
      <c r="C407" s="94" t="s">
        <v>1730</v>
      </c>
      <c r="E407" t="str">
        <f>IFERROR(VLOOKUP(ROWS($E$2:E407),$A$2:$B$991,2,0),"")</f>
        <v>Výroba koření a aromatických výtažků</v>
      </c>
      <c r="H407" s="95"/>
      <c r="I407" s="97"/>
    </row>
    <row r="408" spans="1:9" ht="12.75">
      <c r="A408" s="68">
        <f>IF(ISNUMBER(SEARCH(ZAKL_DATA!$B$29,B408)),MAX($A$1:A407)+1,0)</f>
        <v>407.0</v>
      </c>
      <c r="B408" s="67" t="s">
        <v>1242</v>
      </c>
      <c r="C408" s="94" t="s">
        <v>1731</v>
      </c>
      <c r="E408" t="str">
        <f>IFERROR(VLOOKUP(ROWS($E$2:E408),$A$2:$B$991,2,0),"")</f>
        <v>Výroba hotových pokrmů</v>
      </c>
      <c r="H408" s="95"/>
      <c r="I408" s="97"/>
    </row>
    <row r="409" spans="1:9" ht="12.75">
      <c r="A409" s="68">
        <f>IF(ISNUMBER(SEARCH(ZAKL_DATA!$B$29,B409)),MAX($A$1:A408)+1,0)</f>
        <v>408.0</v>
      </c>
      <c r="B409" s="67" t="s">
        <v>1243</v>
      </c>
      <c r="C409" s="94" t="s">
        <v>1732</v>
      </c>
      <c r="E409" t="str">
        <f>IFERROR(VLOOKUP(ROWS($E$2:E409),$A$2:$B$991,2,0),"")</f>
        <v>Výroba homogenizovaných potravinářských přípravků a dietních potravin</v>
      </c>
      <c r="H409" s="95"/>
      <c r="I409" s="97"/>
    </row>
    <row r="410" spans="1:9" ht="12.75">
      <c r="A410" s="68">
        <f>IF(ISNUMBER(SEARCH(ZAKL_DATA!$B$29,B410)),MAX($A$1:A409)+1,0)</f>
        <v>409.0</v>
      </c>
      <c r="B410" s="67" t="s">
        <v>1244</v>
      </c>
      <c r="C410" s="94" t="s">
        <v>1733</v>
      </c>
      <c r="E410" t="str">
        <f>IFERROR(VLOOKUP(ROWS($E$2:E410),$A$2:$B$991,2,0),"")</f>
        <v>Výroba ostatních potravinářských výrobků j. n.</v>
      </c>
      <c r="H410" s="95"/>
      <c r="I410" s="97"/>
    </row>
    <row r="411" spans="1:9" ht="12.75">
      <c r="A411" s="68">
        <f>IF(ISNUMBER(SEARCH(ZAKL_DATA!$B$29,B411)),MAX($A$1:A410)+1,0)</f>
        <v>410.0</v>
      </c>
      <c r="B411" s="67" t="s">
        <v>1245</v>
      </c>
      <c r="C411" s="94" t="s">
        <v>1734</v>
      </c>
      <c r="E411" t="str">
        <f>IFERROR(VLOOKUP(ROWS($E$2:E411),$A$2:$B$991,2,0),"")</f>
        <v>Výroba průmyslových krmiv pro hospodářská zvířata</v>
      </c>
      <c r="H411" s="95"/>
      <c r="I411" s="97"/>
    </row>
    <row r="412" spans="1:9" ht="12.75">
      <c r="A412" s="68">
        <f>IF(ISNUMBER(SEARCH(ZAKL_DATA!$B$29,B412)),MAX($A$1:A411)+1,0)</f>
        <v>411.0</v>
      </c>
      <c r="B412" s="67" t="s">
        <v>1246</v>
      </c>
      <c r="C412" s="94" t="s">
        <v>1735</v>
      </c>
      <c r="E412" t="str">
        <f>IFERROR(VLOOKUP(ROWS($E$2:E412),$A$2:$B$991,2,0),"")</f>
        <v>Výroba průmyslových krmiv pro zvířata v zájmovém chovu</v>
      </c>
      <c r="H412" s="95"/>
      <c r="I412" s="97"/>
    </row>
    <row r="413" spans="1:9" ht="12.75">
      <c r="A413" s="68">
        <f>IF(ISNUMBER(SEARCH(ZAKL_DATA!$B$29,B413)),MAX($A$1:A412)+1,0)</f>
        <v>412.0</v>
      </c>
      <c r="B413" s="67" t="s">
        <v>1247</v>
      </c>
      <c r="C413" s="94" t="s">
        <v>1736</v>
      </c>
      <c r="E413" t="str">
        <f>IFERROR(VLOOKUP(ROWS($E$2:E413),$A$2:$B$991,2,0),"")</f>
        <v>Destilace, rektifikace a míchání lihovin</v>
      </c>
      <c r="H413" s="95"/>
      <c r="I413" s="97"/>
    </row>
    <row r="414" spans="1:9" ht="12.75">
      <c r="A414" s="68">
        <f>IF(ISNUMBER(SEARCH(ZAKL_DATA!$B$29,B414)),MAX($A$1:A413)+1,0)</f>
        <v>413.0</v>
      </c>
      <c r="B414" s="67" t="s">
        <v>1248</v>
      </c>
      <c r="C414" s="94" t="s">
        <v>1737</v>
      </c>
      <c r="E414" t="str">
        <f>IFERROR(VLOOKUP(ROWS($E$2:E414),$A$2:$B$991,2,0),"")</f>
        <v>Výroba vína z vinných hroznů</v>
      </c>
      <c r="H414" s="95"/>
      <c r="I414" s="97"/>
    </row>
    <row r="415" spans="1:9" ht="12.75">
      <c r="A415" s="68">
        <f>IF(ISNUMBER(SEARCH(ZAKL_DATA!$B$29,B415)),MAX($A$1:A414)+1,0)</f>
        <v>414.0</v>
      </c>
      <c r="B415" s="67" t="s">
        <v>1249</v>
      </c>
      <c r="C415" s="94" t="s">
        <v>1738</v>
      </c>
      <c r="E415" t="str">
        <f>IFERROR(VLOOKUP(ROWS($E$2:E415),$A$2:$B$991,2,0),"")</f>
        <v>Výroba jablečného vína a jiných ovocných vín</v>
      </c>
      <c r="H415" s="95"/>
      <c r="I415" s="97"/>
    </row>
    <row r="416" spans="1:9" ht="12.75">
      <c r="A416" s="68">
        <f>IF(ISNUMBER(SEARCH(ZAKL_DATA!$B$29,B416)),MAX($A$1:A415)+1,0)</f>
        <v>415.0</v>
      </c>
      <c r="B416" s="67" t="s">
        <v>1250</v>
      </c>
      <c r="C416" s="94" t="s">
        <v>1739</v>
      </c>
      <c r="E416" t="str">
        <f>IFERROR(VLOOKUP(ROWS($E$2:E416),$A$2:$B$991,2,0),"")</f>
        <v>Výroba ostatních nedestilovaných kvašených nápojů</v>
      </c>
      <c r="H416" s="95"/>
      <c r="I416" s="97"/>
    </row>
    <row r="417" spans="1:9" ht="12.75">
      <c r="A417" s="68">
        <f>IF(ISNUMBER(SEARCH(ZAKL_DATA!$B$29,B417)),MAX($A$1:A416)+1,0)</f>
        <v>416.0</v>
      </c>
      <c r="B417" s="67" t="s">
        <v>1251</v>
      </c>
      <c r="C417" s="94" t="s">
        <v>1740</v>
      </c>
      <c r="E417" t="str">
        <f>IFERROR(VLOOKUP(ROWS($E$2:E417),$A$2:$B$991,2,0),"")</f>
        <v>Výroba piva</v>
      </c>
      <c r="H417" s="95"/>
      <c r="I417" s="97"/>
    </row>
    <row r="418" spans="1:9" ht="12.75">
      <c r="A418" s="68">
        <f>IF(ISNUMBER(SEARCH(ZAKL_DATA!$B$29,B418)),MAX($A$1:A417)+1,0)</f>
        <v>417.0</v>
      </c>
      <c r="B418" s="67" t="s">
        <v>1252</v>
      </c>
      <c r="C418" s="94" t="s">
        <v>1741</v>
      </c>
      <c r="E418" t="str">
        <f>IFERROR(VLOOKUP(ROWS($E$2:E418),$A$2:$B$991,2,0),"")</f>
        <v>Výroba sladu</v>
      </c>
      <c r="H418" s="95"/>
      <c r="I418" s="97"/>
    </row>
    <row r="419" spans="1:9" ht="12.75">
      <c r="A419" s="68">
        <f>IF(ISNUMBER(SEARCH(ZAKL_DATA!$B$29,B419)),MAX($A$1:A418)+1,0)</f>
        <v>418.0</v>
      </c>
      <c r="B419" s="67" t="s">
        <v>1253</v>
      </c>
      <c r="C419" s="94" t="s">
        <v>1742</v>
      </c>
      <c r="E419" t="str">
        <f>IFERROR(VLOOKUP(ROWS($E$2:E419),$A$2:$B$991,2,0),"")</f>
        <v>Výroba nealkohol.nápojů;stáčení minerálních a ostatních vod do lahví</v>
      </c>
      <c r="H419" s="95"/>
      <c r="I419" s="97"/>
    </row>
    <row r="420" spans="1:9" ht="12.75">
      <c r="A420" s="68">
        <f>IF(ISNUMBER(SEARCH(ZAKL_DATA!$B$29,B420)),MAX($A$1:A419)+1,0)</f>
        <v>419.0</v>
      </c>
      <c r="B420" s="67" t="s">
        <v>1254</v>
      </c>
      <c r="C420" s="94" t="s">
        <v>1743</v>
      </c>
      <c r="E420" t="str">
        <f>IFERROR(VLOOKUP(ROWS($E$2:E420),$A$2:$B$991,2,0),"")</f>
        <v>Výroba pletených a háčkovaných materiálů</v>
      </c>
      <c r="H420" s="95"/>
      <c r="I420" s="97"/>
    </row>
    <row r="421" spans="1:9" ht="12.75">
      <c r="A421" s="68">
        <f>IF(ISNUMBER(SEARCH(ZAKL_DATA!$B$29,B421)),MAX($A$1:A420)+1,0)</f>
        <v>420.0</v>
      </c>
      <c r="B421" s="67" t="s">
        <v>1255</v>
      </c>
      <c r="C421" s="94" t="s">
        <v>1744</v>
      </c>
      <c r="E421" t="str">
        <f>IFERROR(VLOOKUP(ROWS($E$2:E421),$A$2:$B$991,2,0),"")</f>
        <v>Výroba konfekčních textilních výrobků, kromě oděvů</v>
      </c>
      <c r="H421" s="95"/>
      <c r="I421" s="97"/>
    </row>
    <row r="422" spans="1:9" ht="12.75">
      <c r="A422" s="68">
        <f>IF(ISNUMBER(SEARCH(ZAKL_DATA!$B$29,B422)),MAX($A$1:A421)+1,0)</f>
        <v>421.0</v>
      </c>
      <c r="B422" s="67" t="s">
        <v>1256</v>
      </c>
      <c r="C422" s="94" t="s">
        <v>1745</v>
      </c>
      <c r="E422" t="str">
        <f>IFERROR(VLOOKUP(ROWS($E$2:E422),$A$2:$B$991,2,0),"")</f>
        <v>Výroba koberců a kobercových předložek</v>
      </c>
      <c r="H422" s="95"/>
      <c r="I422" s="97"/>
    </row>
    <row r="423" spans="1:9" ht="12.75">
      <c r="A423" s="68">
        <f>IF(ISNUMBER(SEARCH(ZAKL_DATA!$B$29,B423)),MAX($A$1:A422)+1,0)</f>
        <v>422.0</v>
      </c>
      <c r="B423" s="67" t="s">
        <v>1257</v>
      </c>
      <c r="C423" s="94" t="s">
        <v>1746</v>
      </c>
      <c r="E423" t="str">
        <f>IFERROR(VLOOKUP(ROWS($E$2:E423),$A$2:$B$991,2,0),"")</f>
        <v>Výroba lan, provazů a síťovaných výrobků</v>
      </c>
      <c r="H423" s="95"/>
      <c r="I423" s="97"/>
    </row>
    <row r="424" spans="1:9" ht="12.75">
      <c r="A424" s="68">
        <f>IF(ISNUMBER(SEARCH(ZAKL_DATA!$B$29,B424)),MAX($A$1:A423)+1,0)</f>
        <v>423.0</v>
      </c>
      <c r="B424" s="67" t="s">
        <v>1258</v>
      </c>
      <c r="C424" s="94" t="s">
        <v>1747</v>
      </c>
      <c r="E424" t="str">
        <f>IFERROR(VLOOKUP(ROWS($E$2:E424),$A$2:$B$991,2,0),"")</f>
        <v>Výroba netkaných textilií a výrobků z nich, kromě oděvů</v>
      </c>
      <c r="H424" s="95"/>
      <c r="I424" s="97"/>
    </row>
    <row r="425" spans="1:9" ht="12.75">
      <c r="A425" s="68">
        <f>IF(ISNUMBER(SEARCH(ZAKL_DATA!$B$29,B425)),MAX($A$1:A424)+1,0)</f>
        <v>424.0</v>
      </c>
      <c r="B425" s="67" t="s">
        <v>1259</v>
      </c>
      <c r="C425" s="94" t="s">
        <v>1748</v>
      </c>
      <c r="E425" t="str">
        <f>IFERROR(VLOOKUP(ROWS($E$2:E425),$A$2:$B$991,2,0),"")</f>
        <v>Výroba ostatních technických a průmyslových textilií</v>
      </c>
      <c r="H425" s="95"/>
      <c r="I425" s="97"/>
    </row>
    <row r="426" spans="1:9" ht="12.75">
      <c r="A426" s="68">
        <f>IF(ISNUMBER(SEARCH(ZAKL_DATA!$B$29,B426)),MAX($A$1:A425)+1,0)</f>
        <v>425.0</v>
      </c>
      <c r="B426" s="67" t="s">
        <v>1260</v>
      </c>
      <c r="C426" s="94" t="s">
        <v>1749</v>
      </c>
      <c r="E426" t="str">
        <f>IFERROR(VLOOKUP(ROWS($E$2:E426),$A$2:$B$991,2,0),"")</f>
        <v>Výroba ostatních textilií j. n.</v>
      </c>
      <c r="H426" s="95"/>
      <c r="I426" s="97"/>
    </row>
    <row r="427" spans="1:9" ht="12.75">
      <c r="A427" s="68">
        <f>IF(ISNUMBER(SEARCH(ZAKL_DATA!$B$29,B427)),MAX($A$1:A426)+1,0)</f>
        <v>426.0</v>
      </c>
      <c r="B427" s="67" t="s">
        <v>1261</v>
      </c>
      <c r="C427" s="94" t="s">
        <v>1750</v>
      </c>
      <c r="E427" t="str">
        <f>IFERROR(VLOOKUP(ROWS($E$2:E427),$A$2:$B$991,2,0),"")</f>
        <v>Výroba kožených oděvů</v>
      </c>
      <c r="H427" s="95"/>
      <c r="I427" s="97"/>
    </row>
    <row r="428" spans="1:9" ht="12.75">
      <c r="A428" s="68">
        <f>IF(ISNUMBER(SEARCH(ZAKL_DATA!$B$29,B428)),MAX($A$1:A427)+1,0)</f>
        <v>427.0</v>
      </c>
      <c r="B428" s="67" t="s">
        <v>1262</v>
      </c>
      <c r="C428" s="94" t="s">
        <v>1751</v>
      </c>
      <c r="E428" t="str">
        <f>IFERROR(VLOOKUP(ROWS($E$2:E428),$A$2:$B$991,2,0),"")</f>
        <v>Výroba pracovních oděvů</v>
      </c>
      <c r="H428" s="95"/>
      <c r="I428" s="97"/>
    </row>
    <row r="429" spans="1:9" ht="12.75">
      <c r="A429" s="68">
        <f>IF(ISNUMBER(SEARCH(ZAKL_DATA!$B$29,B429)),MAX($A$1:A428)+1,0)</f>
        <v>428.0</v>
      </c>
      <c r="B429" s="67" t="s">
        <v>1263</v>
      </c>
      <c r="C429" s="94" t="s">
        <v>1752</v>
      </c>
      <c r="E429" t="str">
        <f>IFERROR(VLOOKUP(ROWS($E$2:E429),$A$2:$B$991,2,0),"")</f>
        <v>Výroba ostatních svrchních oděvů</v>
      </c>
      <c r="H429" s="95"/>
      <c r="I429" s="97"/>
    </row>
    <row r="430" spans="1:9" ht="12.75">
      <c r="A430" s="68">
        <f>IF(ISNUMBER(SEARCH(ZAKL_DATA!$B$29,B430)),MAX($A$1:A429)+1,0)</f>
        <v>429.0</v>
      </c>
      <c r="B430" s="67" t="s">
        <v>1264</v>
      </c>
      <c r="C430" s="94" t="s">
        <v>1753</v>
      </c>
      <c r="E430" t="str">
        <f>IFERROR(VLOOKUP(ROWS($E$2:E430),$A$2:$B$991,2,0),"")</f>
        <v>Výroba osobního prádla</v>
      </c>
      <c r="H430" s="95"/>
      <c r="I430" s="97"/>
    </row>
    <row r="431" spans="1:9" ht="12.75">
      <c r="A431" s="68">
        <f>IF(ISNUMBER(SEARCH(ZAKL_DATA!$B$29,B431)),MAX($A$1:A430)+1,0)</f>
        <v>430.0</v>
      </c>
      <c r="B431" s="67" t="s">
        <v>1265</v>
      </c>
      <c r="C431" s="94" t="s">
        <v>1754</v>
      </c>
      <c r="E431" t="str">
        <f>IFERROR(VLOOKUP(ROWS($E$2:E431),$A$2:$B$991,2,0),"")</f>
        <v>Výroba ostatních oděvů a oděvních doplňků</v>
      </c>
      <c r="H431" s="95"/>
      <c r="I431" s="97"/>
    </row>
    <row r="432" spans="1:9" ht="12.75">
      <c r="A432" s="68">
        <f>IF(ISNUMBER(SEARCH(ZAKL_DATA!$B$29,B432)),MAX($A$1:A431)+1,0)</f>
        <v>431.0</v>
      </c>
      <c r="B432" s="67" t="s">
        <v>1266</v>
      </c>
      <c r="C432" s="94" t="s">
        <v>1755</v>
      </c>
      <c r="E432" t="str">
        <f>IFERROR(VLOOKUP(ROWS($E$2:E432),$A$2:$B$991,2,0),"")</f>
        <v>Výroba pletených a háčkovaných punčochových výrobků</v>
      </c>
      <c r="H432" s="95"/>
      <c r="I432" s="97"/>
    </row>
    <row r="433" spans="1:9" ht="12.75">
      <c r="A433" s="68">
        <f>IF(ISNUMBER(SEARCH(ZAKL_DATA!$B$29,B433)),MAX($A$1:A432)+1,0)</f>
        <v>432.0</v>
      </c>
      <c r="B433" s="67" t="s">
        <v>1267</v>
      </c>
      <c r="C433" s="94" t="s">
        <v>1756</v>
      </c>
      <c r="E433" t="str">
        <f>IFERROR(VLOOKUP(ROWS($E$2:E433),$A$2:$B$991,2,0),"")</f>
        <v>Výroba ostatních pletených a háčkovaných oděvů</v>
      </c>
      <c r="H433" s="95"/>
      <c r="I433" s="97"/>
    </row>
    <row r="434" spans="1:9" ht="12.75">
      <c r="A434" s="68">
        <f>IF(ISNUMBER(SEARCH(ZAKL_DATA!$B$29,B434)),MAX($A$1:A433)+1,0)</f>
        <v>433.0</v>
      </c>
      <c r="B434" s="67" t="s">
        <v>350</v>
      </c>
      <c r="C434" s="94" t="s">
        <v>1757</v>
      </c>
      <c r="E434" t="str">
        <f>IFERROR(VLOOKUP(ROWS($E$2:E434),$A$2:$B$991,2,0),"")</f>
        <v>Chov drobných hospodářských zvířat</v>
      </c>
      <c r="H434" s="95"/>
      <c r="I434" s="97"/>
    </row>
    <row r="435" spans="1:9" ht="12.75">
      <c r="A435" s="68">
        <f>IF(ISNUMBER(SEARCH(ZAKL_DATA!$B$29,B435)),MAX($A$1:A434)+1,0)</f>
        <v>434.0</v>
      </c>
      <c r="B435" s="67" t="s">
        <v>351</v>
      </c>
      <c r="C435" s="94" t="s">
        <v>1758</v>
      </c>
      <c r="E435" t="str">
        <f>IFERROR(VLOOKUP(ROWS($E$2:E435),$A$2:$B$991,2,0),"")</f>
        <v>Chov kožešinových zvířat</v>
      </c>
      <c r="H435" s="95"/>
      <c r="I435" s="97"/>
    </row>
    <row r="436" spans="1:9" ht="12.75">
      <c r="A436" s="68">
        <f>IF(ISNUMBER(SEARCH(ZAKL_DATA!$B$29,B436)),MAX($A$1:A435)+1,0)</f>
        <v>435.0</v>
      </c>
      <c r="B436" s="67" t="s">
        <v>352</v>
      </c>
      <c r="C436" s="94" t="s">
        <v>1759</v>
      </c>
      <c r="E436" t="str">
        <f>IFERROR(VLOOKUP(ROWS($E$2:E436),$A$2:$B$991,2,0),"")</f>
        <v>Chov zvířat pro zájmový chov</v>
      </c>
      <c r="H436" s="95"/>
      <c r="I436" s="97"/>
    </row>
    <row r="437" spans="1:9" ht="12.75">
      <c r="A437" s="68">
        <f>IF(ISNUMBER(SEARCH(ZAKL_DATA!$B$29,B437)),MAX($A$1:A436)+1,0)</f>
        <v>436.0</v>
      </c>
      <c r="B437" s="67" t="s">
        <v>353</v>
      </c>
      <c r="C437" s="94" t="s">
        <v>1760</v>
      </c>
      <c r="E437" t="str">
        <f>IFERROR(VLOOKUP(ROWS($E$2:E437),$A$2:$B$991,2,0),"")</f>
        <v>Chov ostatních zvířat j. n.</v>
      </c>
      <c r="H437" s="95"/>
      <c r="I437" s="97"/>
    </row>
    <row r="438" spans="1:9" ht="12.75">
      <c r="A438" s="68">
        <f>IF(ISNUMBER(SEARCH(ZAKL_DATA!$B$29,B438)),MAX($A$1:A437)+1,0)</f>
        <v>437.0</v>
      </c>
      <c r="B438" s="67" t="s">
        <v>1268</v>
      </c>
      <c r="C438" s="94" t="s">
        <v>1761</v>
      </c>
      <c r="E438" t="str">
        <f>IFERROR(VLOOKUP(ROWS($E$2:E438),$A$2:$B$991,2,0),"")</f>
        <v>Činění a úprava usní (vyčiněných kůží); zpracování a barvení kožešin</v>
      </c>
      <c r="H438" s="95"/>
      <c r="I438" s="97"/>
    </row>
    <row r="439" spans="1:9" ht="12.75">
      <c r="A439" s="68">
        <f>IF(ISNUMBER(SEARCH(ZAKL_DATA!$B$29,B439)),MAX($A$1:A438)+1,0)</f>
        <v>438.0</v>
      </c>
      <c r="B439" s="67" t="s">
        <v>1269</v>
      </c>
      <c r="C439" s="94" t="s">
        <v>1762</v>
      </c>
      <c r="E439" t="str">
        <f>IFERROR(VLOOKUP(ROWS($E$2:E439),$A$2:$B$991,2,0),"")</f>
        <v>Výroba brašnářských, sedlářských a podobných výrobků</v>
      </c>
      <c r="H439" s="95"/>
      <c r="I439" s="97"/>
    </row>
    <row r="440" spans="1:9" ht="12.75">
      <c r="A440" s="68">
        <f>IF(ISNUMBER(SEARCH(ZAKL_DATA!$B$29,B440)),MAX($A$1:A439)+1,0)</f>
        <v>439.0</v>
      </c>
      <c r="B440" s="67" t="s">
        <v>1270</v>
      </c>
      <c r="C440" s="94" t="s">
        <v>1763</v>
      </c>
      <c r="E440" t="str">
        <f>IFERROR(VLOOKUP(ROWS($E$2:E440),$A$2:$B$991,2,0),"")</f>
        <v>Výroba dýh a desek na bázi dřeva</v>
      </c>
      <c r="H440" s="95"/>
      <c r="I440" s="97"/>
    </row>
    <row r="441" spans="1:9" ht="12.75">
      <c r="A441" s="68">
        <f>IF(ISNUMBER(SEARCH(ZAKL_DATA!$B$29,B441)),MAX($A$1:A440)+1,0)</f>
        <v>440.0</v>
      </c>
      <c r="B441" s="67" t="s">
        <v>1271</v>
      </c>
      <c r="C441" s="94" t="s">
        <v>1764</v>
      </c>
      <c r="E441" t="str">
        <f>IFERROR(VLOOKUP(ROWS($E$2:E441),$A$2:$B$991,2,0),"")</f>
        <v>Výroba sestavených parketových podlah</v>
      </c>
      <c r="H441" s="95"/>
      <c r="I441" s="97"/>
    </row>
    <row r="442" spans="1:9" ht="12.75">
      <c r="A442" s="68">
        <f>IF(ISNUMBER(SEARCH(ZAKL_DATA!$B$29,B442)),MAX($A$1:A441)+1,0)</f>
        <v>441.0</v>
      </c>
      <c r="B442" s="67" t="s">
        <v>1272</v>
      </c>
      <c r="C442" s="94" t="s">
        <v>1765</v>
      </c>
      <c r="E442" t="str">
        <f>IFERROR(VLOOKUP(ROWS($E$2:E442),$A$2:$B$991,2,0),"")</f>
        <v>Výroba ostatních výrobků stavebního truhlářství a tesařství</v>
      </c>
      <c r="H442" s="95"/>
      <c r="I442" s="97"/>
    </row>
    <row r="443" spans="1:9" ht="12.75">
      <c r="A443" s="68">
        <f>IF(ISNUMBER(SEARCH(ZAKL_DATA!$B$29,B443)),MAX($A$1:A442)+1,0)</f>
        <v>442.0</v>
      </c>
      <c r="B443" s="67" t="s">
        <v>1273</v>
      </c>
      <c r="C443" s="94" t="s">
        <v>1766</v>
      </c>
      <c r="E443" t="str">
        <f>IFERROR(VLOOKUP(ROWS($E$2:E443),$A$2:$B$991,2,0),"")</f>
        <v>Výroba dřevěných obalů</v>
      </c>
      <c r="H443" s="95"/>
      <c r="I443" s="97"/>
    </row>
    <row r="444" spans="1:9" ht="12.75">
      <c r="A444" s="68">
        <f>IF(ISNUMBER(SEARCH(ZAKL_DATA!$B$29,B444)),MAX($A$1:A443)+1,0)</f>
        <v>443.0</v>
      </c>
      <c r="B444" s="67" t="s">
        <v>1274</v>
      </c>
      <c r="C444" s="94" t="s">
        <v>1767</v>
      </c>
      <c r="E444" t="str">
        <f>IFERROR(VLOOKUP(ROWS($E$2:E444),$A$2:$B$991,2,0),"")</f>
        <v>Výroba ost.dřevěných,korkových,proutěných a slaměných výr.,kromě nábytku</v>
      </c>
      <c r="H444" s="95"/>
      <c r="I444" s="97"/>
    </row>
    <row r="445" spans="1:9" ht="12.75">
      <c r="A445" s="68">
        <f>IF(ISNUMBER(SEARCH(ZAKL_DATA!$B$29,B445)),MAX($A$1:A444)+1,0)</f>
        <v>444.0</v>
      </c>
      <c r="B445" s="67" t="s">
        <v>1275</v>
      </c>
      <c r="C445" s="94" t="s">
        <v>1768</v>
      </c>
      <c r="E445" t="str">
        <f>IFERROR(VLOOKUP(ROWS($E$2:E445),$A$2:$B$991,2,0),"")</f>
        <v>Výroba buničiny</v>
      </c>
      <c r="H445" s="95"/>
      <c r="I445" s="97"/>
    </row>
    <row r="446" spans="1:9" ht="12.75">
      <c r="A446" s="68">
        <f>IF(ISNUMBER(SEARCH(ZAKL_DATA!$B$29,B446)),MAX($A$1:A445)+1,0)</f>
        <v>445.0</v>
      </c>
      <c r="B446" s="67" t="s">
        <v>1276</v>
      </c>
      <c r="C446" s="94" t="s">
        <v>1769</v>
      </c>
      <c r="E446" t="str">
        <f>IFERROR(VLOOKUP(ROWS($E$2:E446),$A$2:$B$991,2,0),"")</f>
        <v>Výroba papíru a lepenky</v>
      </c>
      <c r="H446" s="95"/>
      <c r="I446" s="97"/>
    </row>
    <row r="447" spans="1:9" ht="12.75">
      <c r="A447" s="68">
        <f>IF(ISNUMBER(SEARCH(ZAKL_DATA!$B$29,B447)),MAX($A$1:A446)+1,0)</f>
        <v>446.0</v>
      </c>
      <c r="B447" s="67" t="s">
        <v>1277</v>
      </c>
      <c r="C447" s="94" t="s">
        <v>1770</v>
      </c>
      <c r="E447" t="str">
        <f>IFERROR(VLOOKUP(ROWS($E$2:E447),$A$2:$B$991,2,0),"")</f>
        <v>Výroba vlnitého papíru a lepenky, papírových a lepenkových obalů</v>
      </c>
      <c r="H447" s="95"/>
      <c r="I447" s="97"/>
    </row>
    <row r="448" spans="1:9" ht="12.75">
      <c r="A448" s="68">
        <f>IF(ISNUMBER(SEARCH(ZAKL_DATA!$B$29,B448)),MAX($A$1:A447)+1,0)</f>
        <v>447.0</v>
      </c>
      <c r="B448" s="67" t="s">
        <v>1278</v>
      </c>
      <c r="C448" s="94" t="s">
        <v>1771</v>
      </c>
      <c r="E448" t="str">
        <f>IFERROR(VLOOKUP(ROWS($E$2:E448),$A$2:$B$991,2,0),"")</f>
        <v>Výroba domácích potřeb, hygienických a toaletních výrobků z papíru</v>
      </c>
      <c r="H448" s="95"/>
      <c r="I448" s="97"/>
    </row>
    <row r="449" spans="1:9" ht="12.75">
      <c r="A449" s="68">
        <f>IF(ISNUMBER(SEARCH(ZAKL_DATA!$B$29,B449)),MAX($A$1:A448)+1,0)</f>
        <v>448.0</v>
      </c>
      <c r="B449" s="67" t="s">
        <v>1279</v>
      </c>
      <c r="C449" s="94" t="s">
        <v>1772</v>
      </c>
      <c r="E449" t="str">
        <f>IFERROR(VLOOKUP(ROWS($E$2:E449),$A$2:$B$991,2,0),"")</f>
        <v>Výroba kancelářských potřeb z papíru</v>
      </c>
      <c r="H449" s="95"/>
      <c r="I449" s="97"/>
    </row>
    <row r="450" spans="1:9" ht="12.75">
      <c r="A450" s="68">
        <f>IF(ISNUMBER(SEARCH(ZAKL_DATA!$B$29,B450)),MAX($A$1:A449)+1,0)</f>
        <v>449.0</v>
      </c>
      <c r="B450" s="67" t="s">
        <v>1280</v>
      </c>
      <c r="C450" s="94" t="s">
        <v>1773</v>
      </c>
      <c r="E450" t="str">
        <f>IFERROR(VLOOKUP(ROWS($E$2:E450),$A$2:$B$991,2,0),"")</f>
        <v>Výroba tapet</v>
      </c>
      <c r="H450" s="95"/>
      <c r="I450" s="97"/>
    </row>
    <row r="451" spans="1:9" ht="12.75">
      <c r="A451" s="68">
        <f>IF(ISNUMBER(SEARCH(ZAKL_DATA!$B$29,B451)),MAX($A$1:A450)+1,0)</f>
        <v>450.0</v>
      </c>
      <c r="B451" s="67" t="s">
        <v>1281</v>
      </c>
      <c r="C451" s="94" t="s">
        <v>1774</v>
      </c>
      <c r="E451" t="str">
        <f>IFERROR(VLOOKUP(ROWS($E$2:E451),$A$2:$B$991,2,0),"")</f>
        <v>Výroba ostatních výrobků z papíru a lepenky</v>
      </c>
      <c r="H451" s="95"/>
      <c r="I451" s="97"/>
    </row>
    <row r="452" spans="1:9" ht="12.75">
      <c r="A452" s="68">
        <f>IF(ISNUMBER(SEARCH(ZAKL_DATA!$B$29,B452)),MAX($A$1:A451)+1,0)</f>
        <v>451.0</v>
      </c>
      <c r="B452" s="67" t="s">
        <v>1282</v>
      </c>
      <c r="C452" s="94" t="s">
        <v>1775</v>
      </c>
      <c r="E452" t="str">
        <f>IFERROR(VLOOKUP(ROWS($E$2:E452),$A$2:$B$991,2,0),"")</f>
        <v>Tisk novin</v>
      </c>
      <c r="H452" s="95"/>
      <c r="I452" s="97"/>
    </row>
    <row r="453" spans="1:9" ht="12.75">
      <c r="A453" s="68">
        <f>IF(ISNUMBER(SEARCH(ZAKL_DATA!$B$29,B453)),MAX($A$1:A452)+1,0)</f>
        <v>452.0</v>
      </c>
      <c r="B453" s="67" t="s">
        <v>1283</v>
      </c>
      <c r="C453" s="94" t="s">
        <v>1776</v>
      </c>
      <c r="E453" t="str">
        <f>IFERROR(VLOOKUP(ROWS($E$2:E453),$A$2:$B$991,2,0),"")</f>
        <v>Tisk ostatní, kromě novin</v>
      </c>
      <c r="H453" s="95"/>
      <c r="I453" s="97"/>
    </row>
    <row r="454" spans="1:9" ht="12.75">
      <c r="A454" s="68">
        <f>IF(ISNUMBER(SEARCH(ZAKL_DATA!$B$29,B454)),MAX($A$1:A453)+1,0)</f>
        <v>453.0</v>
      </c>
      <c r="B454" s="67" t="s">
        <v>1284</v>
      </c>
      <c r="C454" s="94" t="s">
        <v>1777</v>
      </c>
      <c r="E454" t="str">
        <f>IFERROR(VLOOKUP(ROWS($E$2:E454),$A$2:$B$991,2,0),"")</f>
        <v>Příprava tisku a digitálních dat</v>
      </c>
      <c r="H454" s="95"/>
      <c r="I454" s="97"/>
    </row>
    <row r="455" spans="1:9" ht="12.75">
      <c r="A455" s="68">
        <f>IF(ISNUMBER(SEARCH(ZAKL_DATA!$B$29,B455)),MAX($A$1:A454)+1,0)</f>
        <v>454.0</v>
      </c>
      <c r="B455" s="67" t="s">
        <v>1285</v>
      </c>
      <c r="C455" s="94" t="s">
        <v>1778</v>
      </c>
      <c r="E455" t="str">
        <f>IFERROR(VLOOKUP(ROWS($E$2:E455),$A$2:$B$991,2,0),"")</f>
        <v>Vázání a související činnosti</v>
      </c>
      <c r="H455" s="95"/>
      <c r="I455" s="97"/>
    </row>
    <row r="456" spans="1:9" ht="12.75">
      <c r="A456" s="68">
        <f>IF(ISNUMBER(SEARCH(ZAKL_DATA!$B$29,B456)),MAX($A$1:A455)+1,0)</f>
        <v>455.0</v>
      </c>
      <c r="B456" s="67" t="s">
        <v>1286</v>
      </c>
      <c r="C456" s="94" t="s">
        <v>1779</v>
      </c>
      <c r="E456" t="str">
        <f>IFERROR(VLOOKUP(ROWS($E$2:E456),$A$2:$B$991,2,0),"")</f>
        <v>Výroba technických plynů</v>
      </c>
      <c r="H456" s="95"/>
      <c r="I456" s="97"/>
    </row>
    <row r="457" spans="1:9" ht="12.75">
      <c r="A457" s="68">
        <f>IF(ISNUMBER(SEARCH(ZAKL_DATA!$B$29,B457)),MAX($A$1:A456)+1,0)</f>
        <v>456.0</v>
      </c>
      <c r="B457" s="67" t="s">
        <v>1287</v>
      </c>
      <c r="C457" s="94" t="s">
        <v>1780</v>
      </c>
      <c r="E457" t="str">
        <f>IFERROR(VLOOKUP(ROWS($E$2:E457),$A$2:$B$991,2,0),"")</f>
        <v>Výroba barviv a pigmentů</v>
      </c>
      <c r="H457" s="95"/>
      <c r="I457" s="97"/>
    </row>
    <row r="458" spans="1:9" ht="12.75">
      <c r="A458" s="68">
        <f>IF(ISNUMBER(SEARCH(ZAKL_DATA!$B$29,B458)),MAX($A$1:A457)+1,0)</f>
        <v>457.0</v>
      </c>
      <c r="B458" s="67" t="s">
        <v>1288</v>
      </c>
      <c r="C458" s="94" t="s">
        <v>1781</v>
      </c>
      <c r="E458" t="str">
        <f>IFERROR(VLOOKUP(ROWS($E$2:E458),$A$2:$B$991,2,0),"")</f>
        <v>Výroba jiných základních anorganických chemických látek</v>
      </c>
      <c r="H458" s="95"/>
      <c r="I458" s="97"/>
    </row>
    <row r="459" spans="1:9" ht="12.75">
      <c r="A459" s="68">
        <f>IF(ISNUMBER(SEARCH(ZAKL_DATA!$B$29,B459)),MAX($A$1:A458)+1,0)</f>
        <v>458.0</v>
      </c>
      <c r="B459" s="67" t="s">
        <v>1289</v>
      </c>
      <c r="C459" s="94" t="s">
        <v>1782</v>
      </c>
      <c r="E459" t="str">
        <f>IFERROR(VLOOKUP(ROWS($E$2:E459),$A$2:$B$991,2,0),"")</f>
        <v>Výroba jiných základních organických chemických látek</v>
      </c>
      <c r="H459" s="95"/>
      <c r="I459" s="97"/>
    </row>
    <row r="460" spans="1:9" ht="12.75">
      <c r="A460" s="68">
        <f>IF(ISNUMBER(SEARCH(ZAKL_DATA!$B$29,B460)),MAX($A$1:A459)+1,0)</f>
        <v>459.0</v>
      </c>
      <c r="B460" s="67" t="s">
        <v>1290</v>
      </c>
      <c r="C460" s="94" t="s">
        <v>1783</v>
      </c>
      <c r="E460" t="str">
        <f>IFERROR(VLOOKUP(ROWS($E$2:E460),$A$2:$B$991,2,0),"")</f>
        <v>Výroba hnojiv a dusíkatých sloučenin</v>
      </c>
      <c r="H460" s="95"/>
      <c r="I460" s="97"/>
    </row>
    <row r="461" spans="1:9" ht="12.75">
      <c r="A461" s="68">
        <f>IF(ISNUMBER(SEARCH(ZAKL_DATA!$B$29,B461)),MAX($A$1:A460)+1,0)</f>
        <v>460.0</v>
      </c>
      <c r="B461" s="67" t="s">
        <v>1291</v>
      </c>
      <c r="C461" s="94" t="s">
        <v>1784</v>
      </c>
      <c r="E461" t="str">
        <f>IFERROR(VLOOKUP(ROWS($E$2:E461),$A$2:$B$991,2,0),"")</f>
        <v>Výroba plastů v primárních formách</v>
      </c>
      <c r="H461" s="95"/>
      <c r="I461" s="97"/>
    </row>
    <row r="462" spans="1:9" ht="12.75">
      <c r="A462" s="68">
        <f>IF(ISNUMBER(SEARCH(ZAKL_DATA!$B$29,B462)),MAX($A$1:A461)+1,0)</f>
        <v>461.0</v>
      </c>
      <c r="B462" s="67" t="s">
        <v>1292</v>
      </c>
      <c r="C462" s="94" t="s">
        <v>1785</v>
      </c>
      <c r="E462" t="str">
        <f>IFERROR(VLOOKUP(ROWS($E$2:E462),$A$2:$B$991,2,0),"")</f>
        <v>Výroba syntetického kaučuku v primárních formách</v>
      </c>
      <c r="H462" s="95"/>
      <c r="I462" s="97"/>
    </row>
    <row r="463" spans="1:9" ht="12.75">
      <c r="A463" s="68">
        <f>IF(ISNUMBER(SEARCH(ZAKL_DATA!$B$29,B463)),MAX($A$1:A462)+1,0)</f>
        <v>462.0</v>
      </c>
      <c r="B463" s="67" t="s">
        <v>1293</v>
      </c>
      <c r="C463" s="94" t="s">
        <v>1786</v>
      </c>
      <c r="E463" t="str">
        <f>IFERROR(VLOOKUP(ROWS($E$2:E463),$A$2:$B$991,2,0),"")</f>
        <v>Výroba mýdel a detergentů, čisticích a lešticích prostředků</v>
      </c>
      <c r="H463" s="95"/>
      <c r="I463" s="97"/>
    </row>
    <row r="464" spans="1:9" ht="12.75">
      <c r="A464" s="68">
        <f>IF(ISNUMBER(SEARCH(ZAKL_DATA!$B$29,B464)),MAX($A$1:A463)+1,0)</f>
        <v>463.0</v>
      </c>
      <c r="B464" s="67" t="s">
        <v>1294</v>
      </c>
      <c r="C464" s="94" t="s">
        <v>1787</v>
      </c>
      <c r="E464" t="str">
        <f>IFERROR(VLOOKUP(ROWS($E$2:E464),$A$2:$B$991,2,0),"")</f>
        <v>Výroba parfémů a toaletních přípravků</v>
      </c>
      <c r="H464" s="95"/>
      <c r="I464" s="97"/>
    </row>
    <row r="465" spans="1:9" ht="12.75">
      <c r="A465" s="68">
        <f>IF(ISNUMBER(SEARCH(ZAKL_DATA!$B$29,B465)),MAX($A$1:A464)+1,0)</f>
        <v>464.0</v>
      </c>
      <c r="B465" s="67" t="s">
        <v>1295</v>
      </c>
      <c r="C465" s="94" t="s">
        <v>1788</v>
      </c>
      <c r="E465" t="str">
        <f>IFERROR(VLOOKUP(ROWS($E$2:E465),$A$2:$B$991,2,0),"")</f>
        <v>Výroba výbušnin</v>
      </c>
      <c r="H465" s="95"/>
      <c r="I465" s="97"/>
    </row>
    <row r="466" spans="1:9" ht="12.75">
      <c r="A466" s="68">
        <f>IF(ISNUMBER(SEARCH(ZAKL_DATA!$B$29,B466)),MAX($A$1:A465)+1,0)</f>
        <v>465.0</v>
      </c>
      <c r="B466" s="67" t="s">
        <v>1296</v>
      </c>
      <c r="C466" s="94" t="s">
        <v>1789</v>
      </c>
      <c r="E466" t="str">
        <f>IFERROR(VLOOKUP(ROWS($E$2:E466),$A$2:$B$991,2,0),"")</f>
        <v>Výroba klihů</v>
      </c>
      <c r="H466" s="95"/>
      <c r="I466" s="97"/>
    </row>
    <row r="467" spans="1:9" ht="12.75">
      <c r="A467" s="68">
        <f>IF(ISNUMBER(SEARCH(ZAKL_DATA!$B$29,B467)),MAX($A$1:A466)+1,0)</f>
        <v>466.0</v>
      </c>
      <c r="B467" s="67" t="s">
        <v>1297</v>
      </c>
      <c r="C467" s="94" t="s">
        <v>1790</v>
      </c>
      <c r="E467" t="str">
        <f>IFERROR(VLOOKUP(ROWS($E$2:E467),$A$2:$B$991,2,0),"")</f>
        <v>Výroba vonných silic</v>
      </c>
      <c r="H467" s="95"/>
      <c r="I467" s="97"/>
    </row>
    <row r="468" spans="1:9" ht="12.75">
      <c r="A468" s="68">
        <f>IF(ISNUMBER(SEARCH(ZAKL_DATA!$B$29,B468)),MAX($A$1:A467)+1,0)</f>
        <v>467.0</v>
      </c>
      <c r="B468" s="67" t="s">
        <v>1298</v>
      </c>
      <c r="C468" s="94" t="s">
        <v>1791</v>
      </c>
      <c r="E468" t="str">
        <f>IFERROR(VLOOKUP(ROWS($E$2:E468),$A$2:$B$991,2,0),"")</f>
        <v>Výroba ostatních chemických výrobků j. n.</v>
      </c>
      <c r="H468" s="95"/>
      <c r="I468" s="97"/>
    </row>
    <row r="469" spans="1:9" ht="12.75">
      <c r="A469" s="68">
        <f>IF(ISNUMBER(SEARCH(ZAKL_DATA!$B$29,B469)),MAX($A$1:A468)+1,0)</f>
        <v>468.0</v>
      </c>
      <c r="B469" s="67" t="s">
        <v>1299</v>
      </c>
      <c r="C469" s="94" t="s">
        <v>1792</v>
      </c>
      <c r="E469" t="str">
        <f>IFERROR(VLOOKUP(ROWS($E$2:E469),$A$2:$B$991,2,0),"")</f>
        <v>Výroba pryžových plášťů a duší; protektorování pneumatik</v>
      </c>
      <c r="H469" s="95"/>
      <c r="I469" s="97"/>
    </row>
    <row r="470" spans="1:9" ht="12.75">
      <c r="A470" s="68">
        <f>IF(ISNUMBER(SEARCH(ZAKL_DATA!$B$29,B470)),MAX($A$1:A469)+1,0)</f>
        <v>469.0</v>
      </c>
      <c r="B470" s="67" t="s">
        <v>1300</v>
      </c>
      <c r="C470" s="94" t="s">
        <v>1793</v>
      </c>
      <c r="E470" t="str">
        <f>IFERROR(VLOOKUP(ROWS($E$2:E470),$A$2:$B$991,2,0),"")</f>
        <v>Výroba ostatních pryžových výrobků</v>
      </c>
      <c r="H470" s="95"/>
      <c r="I470" s="97"/>
    </row>
    <row r="471" spans="1:9" ht="12.75">
      <c r="A471" s="68">
        <f>IF(ISNUMBER(SEARCH(ZAKL_DATA!$B$29,B471)),MAX($A$1:A470)+1,0)</f>
        <v>470.0</v>
      </c>
      <c r="B471" s="67" t="s">
        <v>1301</v>
      </c>
      <c r="C471" s="94" t="s">
        <v>1794</v>
      </c>
      <c r="E471" t="str">
        <f>IFERROR(VLOOKUP(ROWS($E$2:E471),$A$2:$B$991,2,0),"")</f>
        <v>Výroba plastových desek, fólií, hadic, trubek a profilů</v>
      </c>
      <c r="H471" s="95"/>
      <c r="I471" s="97"/>
    </row>
    <row r="472" spans="1:9" ht="12.75">
      <c r="A472" s="68">
        <f>IF(ISNUMBER(SEARCH(ZAKL_DATA!$B$29,B472)),MAX($A$1:A471)+1,0)</f>
        <v>471.0</v>
      </c>
      <c r="B472" s="67" t="s">
        <v>1302</v>
      </c>
      <c r="C472" s="94" t="s">
        <v>1795</v>
      </c>
      <c r="E472" t="str">
        <f>IFERROR(VLOOKUP(ROWS($E$2:E472),$A$2:$B$991,2,0),"")</f>
        <v>Výroba plastových obalů</v>
      </c>
      <c r="H472" s="95"/>
      <c r="I472" s="97"/>
    </row>
    <row r="473" spans="1:9" ht="12.75">
      <c r="A473" s="68">
        <f>IF(ISNUMBER(SEARCH(ZAKL_DATA!$B$29,B473)),MAX($A$1:A472)+1,0)</f>
        <v>472.0</v>
      </c>
      <c r="B473" s="67" t="s">
        <v>1303</v>
      </c>
      <c r="C473" s="94" t="s">
        <v>1796</v>
      </c>
      <c r="E473" t="str">
        <f>IFERROR(VLOOKUP(ROWS($E$2:E473),$A$2:$B$991,2,0),"")</f>
        <v>Výroba plastových výrobků pro stavebnictví</v>
      </c>
      <c r="H473" s="95"/>
      <c r="I473" s="97"/>
    </row>
    <row r="474" spans="1:9" ht="12.75">
      <c r="A474" s="68">
        <f>IF(ISNUMBER(SEARCH(ZAKL_DATA!$B$29,B474)),MAX($A$1:A473)+1,0)</f>
        <v>473.0</v>
      </c>
      <c r="B474" s="67" t="s">
        <v>1304</v>
      </c>
      <c r="C474" s="94" t="s">
        <v>1797</v>
      </c>
      <c r="E474" t="str">
        <f>IFERROR(VLOOKUP(ROWS($E$2:E474),$A$2:$B$991,2,0),"")</f>
        <v>Výroba ostatních plastových výrobků</v>
      </c>
      <c r="H474" s="95"/>
      <c r="I474" s="97"/>
    </row>
    <row r="475" spans="1:9" ht="12.75">
      <c r="A475" s="68">
        <f>IF(ISNUMBER(SEARCH(ZAKL_DATA!$B$29,B475)),MAX($A$1:A474)+1,0)</f>
        <v>474.0</v>
      </c>
      <c r="B475" s="67" t="s">
        <v>1305</v>
      </c>
      <c r="C475" s="94" t="s">
        <v>1798</v>
      </c>
      <c r="E475" t="str">
        <f>IFERROR(VLOOKUP(ROWS($E$2:E475),$A$2:$B$991,2,0),"")</f>
        <v>Výroba plochého skla</v>
      </c>
      <c r="H475" s="95"/>
      <c r="I475" s="97"/>
    </row>
    <row r="476" spans="1:9" ht="12.75">
      <c r="A476" s="68">
        <f>IF(ISNUMBER(SEARCH(ZAKL_DATA!$B$29,B476)),MAX($A$1:A475)+1,0)</f>
        <v>475.0</v>
      </c>
      <c r="B476" s="67" t="s">
        <v>1306</v>
      </c>
      <c r="C476" s="94" t="s">
        <v>1799</v>
      </c>
      <c r="E476" t="str">
        <f>IFERROR(VLOOKUP(ROWS($E$2:E476),$A$2:$B$991,2,0),"")</f>
        <v>Tvarování a zpracování plochého skla</v>
      </c>
      <c r="H476" s="95"/>
      <c r="I476" s="97"/>
    </row>
    <row r="477" spans="1:9" ht="12.75">
      <c r="A477" s="68">
        <f>IF(ISNUMBER(SEARCH(ZAKL_DATA!$B$29,B477)),MAX($A$1:A476)+1,0)</f>
        <v>476.0</v>
      </c>
      <c r="B477" s="67" t="s">
        <v>1307</v>
      </c>
      <c r="C477" s="94" t="s">
        <v>1800</v>
      </c>
      <c r="E477" t="str">
        <f>IFERROR(VLOOKUP(ROWS($E$2:E477),$A$2:$B$991,2,0),"")</f>
        <v>Výroba dutého skla</v>
      </c>
      <c r="H477" s="95"/>
      <c r="I477" s="97"/>
    </row>
    <row r="478" spans="1:9" ht="12.75">
      <c r="A478" s="68">
        <f>IF(ISNUMBER(SEARCH(ZAKL_DATA!$B$29,B478)),MAX($A$1:A477)+1,0)</f>
        <v>477.0</v>
      </c>
      <c r="B478" s="67" t="s">
        <v>1308</v>
      </c>
      <c r="C478" s="94" t="s">
        <v>1801</v>
      </c>
      <c r="E478" t="str">
        <f>IFERROR(VLOOKUP(ROWS($E$2:E478),$A$2:$B$991,2,0),"")</f>
        <v>Výroba skleněných vláken</v>
      </c>
      <c r="H478" s="95"/>
      <c r="I478" s="97"/>
    </row>
    <row r="479" spans="1:9" ht="12.75">
      <c r="A479" s="68">
        <f>IF(ISNUMBER(SEARCH(ZAKL_DATA!$B$29,B479)),MAX($A$1:A478)+1,0)</f>
        <v>478.0</v>
      </c>
      <c r="B479" s="67" t="s">
        <v>1309</v>
      </c>
      <c r="C479" s="94" t="s">
        <v>1802</v>
      </c>
      <c r="E479" t="str">
        <f>IFERROR(VLOOKUP(ROWS($E$2:E479),$A$2:$B$991,2,0),"")</f>
        <v>Výroba a zpracování ostatního skla vč. technického</v>
      </c>
      <c r="H479" s="95"/>
      <c r="I479" s="97"/>
    </row>
    <row r="480" spans="1:9" ht="12.75">
      <c r="A480" s="68">
        <f>IF(ISNUMBER(SEARCH(ZAKL_DATA!$B$29,B480)),MAX($A$1:A479)+1,0)</f>
        <v>479.0</v>
      </c>
      <c r="B480" s="67" t="s">
        <v>1310</v>
      </c>
      <c r="C480" s="94" t="s">
        <v>1803</v>
      </c>
      <c r="E480" t="str">
        <f>IFERROR(VLOOKUP(ROWS($E$2:E480),$A$2:$B$991,2,0),"")</f>
        <v>Výroba keramických obkládaček a dlaždic</v>
      </c>
      <c r="H480" s="95"/>
      <c r="I480" s="97"/>
    </row>
    <row r="481" spans="1:9" ht="12.75">
      <c r="A481" s="68">
        <f>IF(ISNUMBER(SEARCH(ZAKL_DATA!$B$29,B481)),MAX($A$1:A480)+1,0)</f>
        <v>480.0</v>
      </c>
      <c r="B481" s="67" t="s">
        <v>1311</v>
      </c>
      <c r="C481" s="94" t="s">
        <v>1804</v>
      </c>
      <c r="E481" t="str">
        <f>IFERROR(VLOOKUP(ROWS($E$2:E481),$A$2:$B$991,2,0),"")</f>
        <v>Výroba pálených zdicích materiálů, tašek, dlaždic a podobných výrobků</v>
      </c>
      <c r="H481" s="95"/>
      <c r="I481" s="97"/>
    </row>
    <row r="482" spans="1:9" ht="12.75">
      <c r="A482" s="68">
        <f>IF(ISNUMBER(SEARCH(ZAKL_DATA!$B$29,B482)),MAX($A$1:A481)+1,0)</f>
        <v>481.0</v>
      </c>
      <c r="B482" s="67" t="s">
        <v>0</v>
      </c>
      <c r="C482" s="94" t="s">
        <v>1805</v>
      </c>
      <c r="E482" t="str">
        <f>IFERROR(VLOOKUP(ROWS($E$2:E482),$A$2:$B$991,2,0),"")</f>
        <v>Výroba keram.a porcelán.výrobků převážně pro domácnost a ozdob.předmětů</v>
      </c>
      <c r="H482" s="95"/>
      <c r="I482" s="97"/>
    </row>
    <row r="483" spans="1:9" ht="12.75">
      <c r="A483" s="68">
        <f>IF(ISNUMBER(SEARCH(ZAKL_DATA!$B$29,B483)),MAX($A$1:A482)+1,0)</f>
        <v>482.0</v>
      </c>
      <c r="B483" s="67" t="s">
        <v>1</v>
      </c>
      <c r="C483" s="94" t="s">
        <v>1806</v>
      </c>
      <c r="E483" t="str">
        <f>IFERROR(VLOOKUP(ROWS($E$2:E483),$A$2:$B$991,2,0),"")</f>
        <v>Výroba keramických sanitárních výrobků</v>
      </c>
      <c r="H483" s="95"/>
      <c r="I483" s="97"/>
    </row>
    <row r="484" spans="1:9" ht="12.75">
      <c r="A484" s="68">
        <f>IF(ISNUMBER(SEARCH(ZAKL_DATA!$B$29,B484)),MAX($A$1:A483)+1,0)</f>
        <v>483.0</v>
      </c>
      <c r="B484" s="67" t="s">
        <v>2</v>
      </c>
      <c r="C484" s="94" t="s">
        <v>1807</v>
      </c>
      <c r="E484" t="str">
        <f>IFERROR(VLOOKUP(ROWS($E$2:E484),$A$2:$B$991,2,0),"")</f>
        <v>Výroba keramických izolátorů a izolačního příslušenství</v>
      </c>
      <c r="H484" s="95"/>
      <c r="I484" s="97"/>
    </row>
    <row r="485" spans="1:9" ht="12.75">
      <c r="A485" s="68">
        <f>IF(ISNUMBER(SEARCH(ZAKL_DATA!$B$29,B485)),MAX($A$1:A484)+1,0)</f>
        <v>484.0</v>
      </c>
      <c r="B485" s="67" t="s">
        <v>3</v>
      </c>
      <c r="C485" s="94" t="s">
        <v>1808</v>
      </c>
      <c r="E485" t="str">
        <f>IFERROR(VLOOKUP(ROWS($E$2:E485),$A$2:$B$991,2,0),"")</f>
        <v>Výroba ostatních technických keramických výrobků</v>
      </c>
      <c r="H485" s="95"/>
      <c r="I485" s="97"/>
    </row>
    <row r="486" spans="1:9" ht="12.75">
      <c r="A486" s="68">
        <f>IF(ISNUMBER(SEARCH(ZAKL_DATA!$B$29,B486)),MAX($A$1:A485)+1,0)</f>
        <v>485.0</v>
      </c>
      <c r="B486" s="67" t="s">
        <v>4</v>
      </c>
      <c r="C486" s="94" t="s">
        <v>1809</v>
      </c>
      <c r="E486" t="str">
        <f>IFERROR(VLOOKUP(ROWS($E$2:E486),$A$2:$B$991,2,0),"")</f>
        <v>Výroba ostatních keramických výrobků</v>
      </c>
      <c r="H486" s="95"/>
      <c r="I486" s="97"/>
    </row>
    <row r="487" spans="1:9" ht="12.75">
      <c r="A487" s="68">
        <f>IF(ISNUMBER(SEARCH(ZAKL_DATA!$B$29,B487)),MAX($A$1:A486)+1,0)</f>
        <v>486.0</v>
      </c>
      <c r="B487" s="67" t="s">
        <v>5</v>
      </c>
      <c r="C487" s="94" t="s">
        <v>1810</v>
      </c>
      <c r="E487" t="str">
        <f>IFERROR(VLOOKUP(ROWS($E$2:E487),$A$2:$B$991,2,0),"")</f>
        <v>Výroba cementu</v>
      </c>
      <c r="H487" s="95"/>
      <c r="I487" s="97"/>
    </row>
    <row r="488" spans="1:9" ht="12.75">
      <c r="A488" s="68">
        <f>IF(ISNUMBER(SEARCH(ZAKL_DATA!$B$29,B488)),MAX($A$1:A487)+1,0)</f>
        <v>487.0</v>
      </c>
      <c r="B488" s="67" t="s">
        <v>6</v>
      </c>
      <c r="C488" s="94" t="s">
        <v>1811</v>
      </c>
      <c r="E488" t="str">
        <f>IFERROR(VLOOKUP(ROWS($E$2:E488),$A$2:$B$991,2,0),"")</f>
        <v>Výroba vápna a sádry</v>
      </c>
      <c r="H488" s="95"/>
      <c r="I488" s="97"/>
    </row>
    <row r="489" spans="1:9" ht="12.75">
      <c r="A489" s="68">
        <f>IF(ISNUMBER(SEARCH(ZAKL_DATA!$B$29,B489)),MAX($A$1:A488)+1,0)</f>
        <v>488.0</v>
      </c>
      <c r="B489" s="67" t="s">
        <v>7</v>
      </c>
      <c r="C489" s="94" t="s">
        <v>1812</v>
      </c>
      <c r="E489" t="str">
        <f>IFERROR(VLOOKUP(ROWS($E$2:E489),$A$2:$B$991,2,0),"")</f>
        <v>Výroba betonových výrobků pro stavební účely</v>
      </c>
      <c r="H489" s="95"/>
      <c r="I489" s="97"/>
    </row>
    <row r="490" spans="1:9" ht="12.75">
      <c r="A490" s="68">
        <f>IF(ISNUMBER(SEARCH(ZAKL_DATA!$B$29,B490)),MAX($A$1:A489)+1,0)</f>
        <v>489.0</v>
      </c>
      <c r="B490" s="67" t="s">
        <v>8</v>
      </c>
      <c r="C490" s="94" t="s">
        <v>1813</v>
      </c>
      <c r="E490" t="str">
        <f>IFERROR(VLOOKUP(ROWS($E$2:E490),$A$2:$B$991,2,0),"")</f>
        <v>Výroba sádrových výrobků pro stavební účely</v>
      </c>
      <c r="H490" s="95"/>
      <c r="I490" s="97"/>
    </row>
    <row r="491" spans="1:9" ht="12.75">
      <c r="A491" s="68">
        <f>IF(ISNUMBER(SEARCH(ZAKL_DATA!$B$29,B491)),MAX($A$1:A490)+1,0)</f>
        <v>490.0</v>
      </c>
      <c r="B491" s="67" t="s">
        <v>9</v>
      </c>
      <c r="C491" s="94" t="s">
        <v>1814</v>
      </c>
      <c r="E491" t="str">
        <f>IFERROR(VLOOKUP(ROWS($E$2:E491),$A$2:$B$991,2,0),"")</f>
        <v>Výroba betonu připraveného k lití</v>
      </c>
      <c r="H491" s="95"/>
      <c r="I491" s="97"/>
    </row>
    <row r="492" spans="1:9" ht="12.75">
      <c r="A492" s="68">
        <f>IF(ISNUMBER(SEARCH(ZAKL_DATA!$B$29,B492)),MAX($A$1:A491)+1,0)</f>
        <v>491.0</v>
      </c>
      <c r="B492" s="67" t="s">
        <v>10</v>
      </c>
      <c r="C492" s="94" t="s">
        <v>1815</v>
      </c>
      <c r="E492" t="str">
        <f>IFERROR(VLOOKUP(ROWS($E$2:E492),$A$2:$B$991,2,0),"")</f>
        <v>Výroba malt</v>
      </c>
      <c r="H492" s="95"/>
      <c r="I492" s="97"/>
    </row>
    <row r="493" spans="1:9" ht="12.75">
      <c r="A493" s="68">
        <f>IF(ISNUMBER(SEARCH(ZAKL_DATA!$B$29,B493)),MAX($A$1:A492)+1,0)</f>
        <v>492.0</v>
      </c>
      <c r="B493" s="67" t="s">
        <v>11</v>
      </c>
      <c r="C493" s="94" t="s">
        <v>1816</v>
      </c>
      <c r="E493" t="str">
        <f>IFERROR(VLOOKUP(ROWS($E$2:E493),$A$2:$B$991,2,0),"")</f>
        <v>Výroba vláknitých cementů</v>
      </c>
      <c r="H493" s="95"/>
      <c r="I493" s="97"/>
    </row>
    <row r="494" spans="1:9" ht="12.75">
      <c r="A494" s="68">
        <f>IF(ISNUMBER(SEARCH(ZAKL_DATA!$B$29,B494)),MAX($A$1:A493)+1,0)</f>
        <v>493.0</v>
      </c>
      <c r="B494" s="67" t="s">
        <v>12</v>
      </c>
      <c r="C494" s="94" t="s">
        <v>1817</v>
      </c>
      <c r="E494" t="str">
        <f>IFERROR(VLOOKUP(ROWS($E$2:E494),$A$2:$B$991,2,0),"")</f>
        <v>Výroba ostatních betonových, cementových a sádrových výrobků</v>
      </c>
      <c r="H494" s="95"/>
      <c r="I494" s="97"/>
    </row>
    <row r="495" spans="1:9" ht="12.75">
      <c r="A495" s="68">
        <f>IF(ISNUMBER(SEARCH(ZAKL_DATA!$B$29,B495)),MAX($A$1:A494)+1,0)</f>
        <v>494.0</v>
      </c>
      <c r="B495" s="67" t="s">
        <v>13</v>
      </c>
      <c r="C495" s="94" t="s">
        <v>1818</v>
      </c>
      <c r="E495" t="str">
        <f>IFERROR(VLOOKUP(ROWS($E$2:E495),$A$2:$B$991,2,0),"")</f>
        <v>Výroba brusiv</v>
      </c>
      <c r="H495" s="95"/>
      <c r="I495" s="97"/>
    </row>
    <row r="496" spans="1:9" ht="12.75">
      <c r="A496" s="68">
        <f>IF(ISNUMBER(SEARCH(ZAKL_DATA!$B$29,B496)),MAX($A$1:A495)+1,0)</f>
        <v>495.0</v>
      </c>
      <c r="B496" s="67" t="s">
        <v>14</v>
      </c>
      <c r="C496" s="94" t="s">
        <v>1819</v>
      </c>
      <c r="E496" t="str">
        <f>IFERROR(VLOOKUP(ROWS($E$2:E496),$A$2:$B$991,2,0),"")</f>
        <v>Výroba ostatních nekovových minerálních výrobků j.n.</v>
      </c>
      <c r="H496" s="95"/>
      <c r="I496" s="97"/>
    </row>
    <row r="497" spans="1:9" ht="12.75">
      <c r="A497" s="68">
        <f>IF(ISNUMBER(SEARCH(ZAKL_DATA!$B$29,B497)),MAX($A$1:A496)+1,0)</f>
        <v>496.0</v>
      </c>
      <c r="B497" s="67" t="s">
        <v>15</v>
      </c>
      <c r="C497" s="94" t="s">
        <v>1820</v>
      </c>
      <c r="E497" t="str">
        <f>IFERROR(VLOOKUP(ROWS($E$2:E497),$A$2:$B$991,2,0),"")</f>
        <v>Tažení tyčí za studena</v>
      </c>
      <c r="H497" s="95"/>
      <c r="I497" s="97"/>
    </row>
    <row r="498" spans="1:9" ht="12.75">
      <c r="A498" s="68">
        <f>IF(ISNUMBER(SEARCH(ZAKL_DATA!$B$29,B498)),MAX($A$1:A497)+1,0)</f>
        <v>497.0</v>
      </c>
      <c r="B498" s="67" t="s">
        <v>16</v>
      </c>
      <c r="C498" s="94" t="s">
        <v>1821</v>
      </c>
      <c r="E498" t="str">
        <f>IFERROR(VLOOKUP(ROWS($E$2:E498),$A$2:$B$991,2,0),"")</f>
        <v>Válcování ocelových úzkých pásů za studena</v>
      </c>
      <c r="H498" s="95"/>
      <c r="I498" s="97"/>
    </row>
    <row r="499" spans="1:9" ht="12.75">
      <c r="A499" s="68">
        <f>IF(ISNUMBER(SEARCH(ZAKL_DATA!$B$29,B499)),MAX($A$1:A498)+1,0)</f>
        <v>498.0</v>
      </c>
      <c r="B499" s="67" t="s">
        <v>17</v>
      </c>
      <c r="C499" s="94" t="s">
        <v>1822</v>
      </c>
      <c r="E499" t="str">
        <f>IFERROR(VLOOKUP(ROWS($E$2:E499),$A$2:$B$991,2,0),"")</f>
        <v>Tváření ocelových profilů za studena</v>
      </c>
      <c r="H499" s="95"/>
      <c r="I499" s="97"/>
    </row>
    <row r="500" spans="1:9" ht="12.75">
      <c r="A500" s="68">
        <f>IF(ISNUMBER(SEARCH(ZAKL_DATA!$B$29,B500)),MAX($A$1:A499)+1,0)</f>
        <v>499.0</v>
      </c>
      <c r="B500" s="67" t="s">
        <v>18</v>
      </c>
      <c r="C500" s="94" t="s">
        <v>1823</v>
      </c>
      <c r="E500" t="str">
        <f>IFERROR(VLOOKUP(ROWS($E$2:E500),$A$2:$B$991,2,0),"")</f>
        <v>Tažení ocelového drátu za studena</v>
      </c>
      <c r="H500" s="95"/>
      <c r="I500" s="97"/>
    </row>
    <row r="501" spans="1:9" ht="12.75">
      <c r="A501" s="68">
        <f>IF(ISNUMBER(SEARCH(ZAKL_DATA!$B$29,B501)),MAX($A$1:A500)+1,0)</f>
        <v>500.0</v>
      </c>
      <c r="B501" s="67" t="s">
        <v>19</v>
      </c>
      <c r="C501" s="94" t="s">
        <v>1824</v>
      </c>
      <c r="E501" t="str">
        <f>IFERROR(VLOOKUP(ROWS($E$2:E501),$A$2:$B$991,2,0),"")</f>
        <v>Výroba a hutní zpracování drahých kovů</v>
      </c>
      <c r="H501" s="95"/>
      <c r="I501" s="97"/>
    </row>
    <row r="502" spans="1:9" ht="12.75">
      <c r="A502" s="68">
        <f>IF(ISNUMBER(SEARCH(ZAKL_DATA!$B$29,B502)),MAX($A$1:A501)+1,0)</f>
        <v>501.0</v>
      </c>
      <c r="B502" s="67" t="s">
        <v>20</v>
      </c>
      <c r="C502" s="94" t="s">
        <v>1825</v>
      </c>
      <c r="E502" t="str">
        <f>IFERROR(VLOOKUP(ROWS($E$2:E502),$A$2:$B$991,2,0),"")</f>
        <v>Výroba a hutní zpracování hliníku</v>
      </c>
      <c r="H502" s="95"/>
      <c r="I502" s="97"/>
    </row>
    <row r="503" spans="1:9" ht="12.75">
      <c r="A503" s="68">
        <f>IF(ISNUMBER(SEARCH(ZAKL_DATA!$B$29,B503)),MAX($A$1:A502)+1,0)</f>
        <v>502.0</v>
      </c>
      <c r="B503" s="67" t="s">
        <v>21</v>
      </c>
      <c r="C503" s="94" t="s">
        <v>1826</v>
      </c>
      <c r="E503" t="str">
        <f>IFERROR(VLOOKUP(ROWS($E$2:E503),$A$2:$B$991,2,0),"")</f>
        <v>Výroba a hutní zpracování olova, zinku a cínu</v>
      </c>
      <c r="H503" s="95"/>
      <c r="I503" s="97"/>
    </row>
    <row r="504" spans="1:9" ht="12.75">
      <c r="A504" s="68">
        <f>IF(ISNUMBER(SEARCH(ZAKL_DATA!$B$29,B504)),MAX($A$1:A503)+1,0)</f>
        <v>503.0</v>
      </c>
      <c r="B504" s="67" t="s">
        <v>22</v>
      </c>
      <c r="C504" s="94" t="s">
        <v>1827</v>
      </c>
      <c r="E504" t="str">
        <f>IFERROR(VLOOKUP(ROWS($E$2:E504),$A$2:$B$991,2,0),"")</f>
        <v>Výroba a hutní zpracování mědi</v>
      </c>
      <c r="H504" s="95"/>
      <c r="I504" s="97"/>
    </row>
    <row r="505" spans="1:9" ht="12.75">
      <c r="A505" s="68">
        <f>IF(ISNUMBER(SEARCH(ZAKL_DATA!$B$29,B505)),MAX($A$1:A504)+1,0)</f>
        <v>504.0</v>
      </c>
      <c r="B505" s="67" t="s">
        <v>23</v>
      </c>
      <c r="C505" s="94" t="s">
        <v>1828</v>
      </c>
      <c r="E505" t="str">
        <f>IFERROR(VLOOKUP(ROWS($E$2:E505),$A$2:$B$991,2,0),"")</f>
        <v>Výroba a hutní zpracování ostatních neželezných kovů</v>
      </c>
      <c r="H505" s="95"/>
      <c r="I505" s="97"/>
    </row>
    <row r="506" spans="1:9" ht="12.75">
      <c r="A506" s="68">
        <f>IF(ISNUMBER(SEARCH(ZAKL_DATA!$B$29,B506)),MAX($A$1:A505)+1,0)</f>
        <v>505.0</v>
      </c>
      <c r="B506" s="67" t="s">
        <v>24</v>
      </c>
      <c r="C506" s="94" t="s">
        <v>1829</v>
      </c>
      <c r="E506" t="str">
        <f>IFERROR(VLOOKUP(ROWS($E$2:E506),$A$2:$B$991,2,0),"")</f>
        <v>Zpracování jaderného paliva</v>
      </c>
      <c r="H506" s="95"/>
      <c r="I506" s="97"/>
    </row>
    <row r="507" spans="1:9" ht="12.75">
      <c r="A507" s="68">
        <f>IF(ISNUMBER(SEARCH(ZAKL_DATA!$B$29,B507)),MAX($A$1:A506)+1,0)</f>
        <v>506.0</v>
      </c>
      <c r="B507" s="67" t="s">
        <v>25</v>
      </c>
      <c r="C507" s="94" t="s">
        <v>1830</v>
      </c>
      <c r="E507" t="str">
        <f>IFERROR(VLOOKUP(ROWS($E$2:E507),$A$2:$B$991,2,0),"")</f>
        <v>Výroba odlitků z litiny</v>
      </c>
      <c r="H507" s="95"/>
      <c r="I507" s="97"/>
    </row>
    <row r="508" spans="1:9" ht="12.75">
      <c r="A508" s="68">
        <f>IF(ISNUMBER(SEARCH(ZAKL_DATA!$B$29,B508)),MAX($A$1:A507)+1,0)</f>
        <v>507.0</v>
      </c>
      <c r="B508" s="67" t="s">
        <v>26</v>
      </c>
      <c r="C508" s="94" t="s">
        <v>1831</v>
      </c>
      <c r="E508" t="str">
        <f>IFERROR(VLOOKUP(ROWS($E$2:E508),$A$2:$B$991,2,0),"")</f>
        <v>Výroba odlitků z oceli</v>
      </c>
      <c r="H508" s="95"/>
      <c r="I508" s="97"/>
    </row>
    <row r="509" spans="1:9" ht="12.75">
      <c r="A509" s="68">
        <f>IF(ISNUMBER(SEARCH(ZAKL_DATA!$B$29,B509)),MAX($A$1:A508)+1,0)</f>
        <v>508.0</v>
      </c>
      <c r="B509" s="67" t="s">
        <v>27</v>
      </c>
      <c r="C509" s="94" t="s">
        <v>1832</v>
      </c>
      <c r="E509" t="str">
        <f>IFERROR(VLOOKUP(ROWS($E$2:E509),$A$2:$B$991,2,0),"")</f>
        <v>Výroba odlitků z lehkých neželezných kovů</v>
      </c>
      <c r="H509" s="95"/>
      <c r="I509" s="97"/>
    </row>
    <row r="510" spans="1:9" ht="12.75">
      <c r="A510" s="68">
        <f>IF(ISNUMBER(SEARCH(ZAKL_DATA!$B$29,B510)),MAX($A$1:A509)+1,0)</f>
        <v>509.0</v>
      </c>
      <c r="B510" s="67" t="s">
        <v>28</v>
      </c>
      <c r="C510" s="94" t="s">
        <v>1833</v>
      </c>
      <c r="E510" t="str">
        <f>IFERROR(VLOOKUP(ROWS($E$2:E510),$A$2:$B$991,2,0),"")</f>
        <v>Výroba odlitků z ostatních neželezných kovů</v>
      </c>
      <c r="H510" s="95"/>
      <c r="I510" s="97"/>
    </row>
    <row r="511" spans="1:9" ht="12.75">
      <c r="A511" s="68">
        <f>IF(ISNUMBER(SEARCH(ZAKL_DATA!$B$29,B511)),MAX($A$1:A510)+1,0)</f>
        <v>510.0</v>
      </c>
      <c r="B511" s="67" t="s">
        <v>29</v>
      </c>
      <c r="C511" s="94" t="s">
        <v>1834</v>
      </c>
      <c r="E511" t="str">
        <f>IFERROR(VLOOKUP(ROWS($E$2:E511),$A$2:$B$991,2,0),"")</f>
        <v>Výroba kovových konstrukcí a jejich dílů</v>
      </c>
      <c r="H511" s="95"/>
      <c r="I511" s="97"/>
    </row>
    <row r="512" spans="1:9" ht="12.75">
      <c r="A512" s="68">
        <f>IF(ISNUMBER(SEARCH(ZAKL_DATA!$B$29,B512)),MAX($A$1:A511)+1,0)</f>
        <v>511.0</v>
      </c>
      <c r="B512" s="67" t="s">
        <v>30</v>
      </c>
      <c r="C512" s="94" t="s">
        <v>1835</v>
      </c>
      <c r="E512" t="str">
        <f>IFERROR(VLOOKUP(ROWS($E$2:E512),$A$2:$B$991,2,0),"")</f>
        <v>Výroba kovových dveří a oken</v>
      </c>
      <c r="H512" s="95"/>
      <c r="I512" s="97"/>
    </row>
    <row r="513" spans="1:9" ht="12.75">
      <c r="A513" s="68">
        <f>IF(ISNUMBER(SEARCH(ZAKL_DATA!$B$29,B513)),MAX($A$1:A512)+1,0)</f>
        <v>512.0</v>
      </c>
      <c r="B513" s="67" t="s">
        <v>31</v>
      </c>
      <c r="C513" s="94" t="s">
        <v>1836</v>
      </c>
      <c r="E513" t="str">
        <f>IFERROR(VLOOKUP(ROWS($E$2:E513),$A$2:$B$991,2,0),"")</f>
        <v>Výroba radiátorů a kotlů k ústřednímu topení</v>
      </c>
      <c r="H513" s="95"/>
      <c r="I513" s="97"/>
    </row>
    <row r="514" spans="1:9" ht="12.75">
      <c r="A514" s="68">
        <f>IF(ISNUMBER(SEARCH(ZAKL_DATA!$B$29,B514)),MAX($A$1:A513)+1,0)</f>
        <v>513.0</v>
      </c>
      <c r="B514" s="67" t="s">
        <v>32</v>
      </c>
      <c r="C514" s="94" t="s">
        <v>1837</v>
      </c>
      <c r="E514" t="str">
        <f>IFERROR(VLOOKUP(ROWS($E$2:E514),$A$2:$B$991,2,0),"")</f>
        <v>Výroba kovových nádrží a zásobníků</v>
      </c>
      <c r="H514" s="95"/>
      <c r="I514" s="97"/>
    </row>
    <row r="515" spans="1:9" ht="12.75">
      <c r="A515" s="68">
        <f>IF(ISNUMBER(SEARCH(ZAKL_DATA!$B$29,B515)),MAX($A$1:A514)+1,0)</f>
        <v>514.0</v>
      </c>
      <c r="B515" s="67" t="s">
        <v>33</v>
      </c>
      <c r="C515" s="94" t="s">
        <v>1838</v>
      </c>
      <c r="E515" t="str">
        <f>IFERROR(VLOOKUP(ROWS($E$2:E515),$A$2:$B$991,2,0),"")</f>
        <v>Povrchová úprava a zušlechťování kovů</v>
      </c>
      <c r="H515" s="95"/>
      <c r="I515" s="97"/>
    </row>
    <row r="516" spans="1:9" ht="12.75">
      <c r="A516" s="68">
        <f>IF(ISNUMBER(SEARCH(ZAKL_DATA!$B$29,B516)),MAX($A$1:A515)+1,0)</f>
        <v>515.0</v>
      </c>
      <c r="B516" s="67" t="s">
        <v>34</v>
      </c>
      <c r="C516" s="94" t="s">
        <v>1839</v>
      </c>
      <c r="E516" t="str">
        <f>IFERROR(VLOOKUP(ROWS($E$2:E516),$A$2:$B$991,2,0),"")</f>
        <v>Obrábění</v>
      </c>
      <c r="H516" s="95"/>
      <c r="I516" s="97"/>
    </row>
    <row r="517" spans="1:9" ht="12.75">
      <c r="A517" s="68">
        <f>IF(ISNUMBER(SEARCH(ZAKL_DATA!$B$29,B517)),MAX($A$1:A516)+1,0)</f>
        <v>516.0</v>
      </c>
      <c r="B517" s="67" t="s">
        <v>35</v>
      </c>
      <c r="C517" s="94" t="s">
        <v>1840</v>
      </c>
      <c r="E517" t="str">
        <f>IFERROR(VLOOKUP(ROWS($E$2:E517),$A$2:$B$991,2,0),"")</f>
        <v>Výroba nožířských výrobků</v>
      </c>
      <c r="H517" s="95"/>
      <c r="I517" s="97"/>
    </row>
    <row r="518" spans="1:9" ht="12.75">
      <c r="A518" s="68">
        <f>IF(ISNUMBER(SEARCH(ZAKL_DATA!$B$29,B518)),MAX($A$1:A517)+1,0)</f>
        <v>517.0</v>
      </c>
      <c r="B518" s="67" t="s">
        <v>36</v>
      </c>
      <c r="C518" s="94" t="s">
        <v>1841</v>
      </c>
      <c r="E518" t="str">
        <f>IFERROR(VLOOKUP(ROWS($E$2:E518),$A$2:$B$991,2,0),"")</f>
        <v>Výroba zámků a kování</v>
      </c>
      <c r="H518" s="95"/>
      <c r="I518" s="97"/>
    </row>
    <row r="519" spans="1:9" ht="12.75">
      <c r="A519" s="68">
        <f>IF(ISNUMBER(SEARCH(ZAKL_DATA!$B$29,B519)),MAX($A$1:A518)+1,0)</f>
        <v>518.0</v>
      </c>
      <c r="B519" s="67" t="s">
        <v>37</v>
      </c>
      <c r="C519" s="94" t="s">
        <v>1842</v>
      </c>
      <c r="E519" t="str">
        <f>IFERROR(VLOOKUP(ROWS($E$2:E519),$A$2:$B$991,2,0),"")</f>
        <v>Výroba nástrojů a nářadí</v>
      </c>
      <c r="H519" s="95"/>
      <c r="I519" s="97"/>
    </row>
    <row r="520" spans="1:9" ht="12.75">
      <c r="A520" s="68">
        <f>IF(ISNUMBER(SEARCH(ZAKL_DATA!$B$29,B520)),MAX($A$1:A519)+1,0)</f>
        <v>519.0</v>
      </c>
      <c r="B520" s="67" t="s">
        <v>38</v>
      </c>
      <c r="C520" s="94" t="s">
        <v>1843</v>
      </c>
      <c r="E520" t="str">
        <f>IFERROR(VLOOKUP(ROWS($E$2:E520),$A$2:$B$991,2,0),"")</f>
        <v>Výroba ocelových sudů a podobných nádob</v>
      </c>
      <c r="H520" s="95"/>
      <c r="I520" s="97"/>
    </row>
    <row r="521" spans="1:9" ht="12.75">
      <c r="A521" s="68">
        <f>IF(ISNUMBER(SEARCH(ZAKL_DATA!$B$29,B521)),MAX($A$1:A520)+1,0)</f>
        <v>520.0</v>
      </c>
      <c r="B521" s="67" t="s">
        <v>39</v>
      </c>
      <c r="C521" s="94" t="s">
        <v>1844</v>
      </c>
      <c r="E521" t="str">
        <f>IFERROR(VLOOKUP(ROWS($E$2:E521),$A$2:$B$991,2,0),"")</f>
        <v>Výroba drobných kovových obalů</v>
      </c>
      <c r="H521" s="95"/>
      <c r="I521" s="97"/>
    </row>
    <row r="522" spans="1:9" ht="12.75">
      <c r="A522" s="68">
        <f>IF(ISNUMBER(SEARCH(ZAKL_DATA!$B$29,B522)),MAX($A$1:A521)+1,0)</f>
        <v>521.0</v>
      </c>
      <c r="B522" s="67" t="s">
        <v>40</v>
      </c>
      <c r="C522" s="94" t="s">
        <v>1845</v>
      </c>
      <c r="E522" t="str">
        <f>IFERROR(VLOOKUP(ROWS($E$2:E522),$A$2:$B$991,2,0),"")</f>
        <v>Výroba drátěných výrobků, řetězů a pružin</v>
      </c>
      <c r="H522" s="95"/>
      <c r="I522" s="97"/>
    </row>
    <row r="523" spans="1:9" ht="12.75">
      <c r="A523" s="68">
        <f>IF(ISNUMBER(SEARCH(ZAKL_DATA!$B$29,B523)),MAX($A$1:A522)+1,0)</f>
        <v>522.0</v>
      </c>
      <c r="B523" s="67" t="s">
        <v>41</v>
      </c>
      <c r="C523" s="94" t="s">
        <v>1846</v>
      </c>
      <c r="E523" t="str">
        <f>IFERROR(VLOOKUP(ROWS($E$2:E523),$A$2:$B$991,2,0),"")</f>
        <v>Výroba spojovacích materiálů a spojovacích výrobků se závity</v>
      </c>
      <c r="H523" s="95"/>
      <c r="I523" s="97"/>
    </row>
    <row r="524" spans="1:9" ht="12.75">
      <c r="A524" s="68">
        <f>IF(ISNUMBER(SEARCH(ZAKL_DATA!$B$29,B524)),MAX($A$1:A523)+1,0)</f>
        <v>523.0</v>
      </c>
      <c r="B524" s="67" t="s">
        <v>42</v>
      </c>
      <c r="C524" s="94" t="s">
        <v>1847</v>
      </c>
      <c r="E524" t="str">
        <f>IFERROR(VLOOKUP(ROWS($E$2:E524),$A$2:$B$991,2,0),"")</f>
        <v>Výroba ostatních kovodělných výrobků j. n.</v>
      </c>
      <c r="H524" s="95"/>
      <c r="I524" s="97"/>
    </row>
    <row r="525" spans="1:9" ht="12.75">
      <c r="A525" s="68">
        <f>IF(ISNUMBER(SEARCH(ZAKL_DATA!$B$29,B525)),MAX($A$1:A524)+1,0)</f>
        <v>524.0</v>
      </c>
      <c r="B525" s="67" t="s">
        <v>43</v>
      </c>
      <c r="C525" s="94" t="s">
        <v>1848</v>
      </c>
      <c r="E525" t="str">
        <f>IFERROR(VLOOKUP(ROWS($E$2:E525),$A$2:$B$991,2,0),"")</f>
        <v>Výroba elektronických součástek</v>
      </c>
      <c r="H525" s="95"/>
      <c r="I525" s="97"/>
    </row>
    <row r="526" spans="1:9" ht="12.75">
      <c r="A526" s="68">
        <f>IF(ISNUMBER(SEARCH(ZAKL_DATA!$B$29,B526)),MAX($A$1:A525)+1,0)</f>
        <v>525.0</v>
      </c>
      <c r="B526" s="67" t="s">
        <v>44</v>
      </c>
      <c r="C526" s="94" t="s">
        <v>1849</v>
      </c>
      <c r="E526" t="str">
        <f>IFERROR(VLOOKUP(ROWS($E$2:E526),$A$2:$B$991,2,0),"")</f>
        <v>Výroba osazených elektronických desek</v>
      </c>
      <c r="H526" s="95"/>
      <c r="I526" s="97"/>
    </row>
    <row r="527" spans="1:9" ht="12.75">
      <c r="A527" s="68">
        <f>IF(ISNUMBER(SEARCH(ZAKL_DATA!$B$29,B527)),MAX($A$1:A526)+1,0)</f>
        <v>526.0</v>
      </c>
      <c r="B527" s="67" t="s">
        <v>45</v>
      </c>
      <c r="C527" s="94" t="s">
        <v>1850</v>
      </c>
      <c r="E527" t="str">
        <f>IFERROR(VLOOKUP(ROWS($E$2:E527),$A$2:$B$991,2,0),"")</f>
        <v>Výroba měřicích, zkušebních a navigačních přístrojů</v>
      </c>
      <c r="H527" s="95"/>
      <c r="I527" s="97"/>
    </row>
    <row r="528" spans="1:9" ht="12.75">
      <c r="A528" s="68">
        <f>IF(ISNUMBER(SEARCH(ZAKL_DATA!$B$29,B528)),MAX($A$1:A527)+1,0)</f>
        <v>527.0</v>
      </c>
      <c r="B528" s="67" t="s">
        <v>46</v>
      </c>
      <c r="C528" s="94" t="s">
        <v>1851</v>
      </c>
      <c r="E528" t="str">
        <f>IFERROR(VLOOKUP(ROWS($E$2:E528),$A$2:$B$991,2,0),"")</f>
        <v>Výroba časoměrných přístrojů</v>
      </c>
      <c r="H528" s="95"/>
      <c r="I528" s="97"/>
    </row>
    <row r="529" spans="1:9" ht="12.75">
      <c r="A529" s="68">
        <f>IF(ISNUMBER(SEARCH(ZAKL_DATA!$B$29,B529)),MAX($A$1:A528)+1,0)</f>
        <v>528.0</v>
      </c>
      <c r="B529" s="67" t="s">
        <v>47</v>
      </c>
      <c r="C529" s="94" t="s">
        <v>1852</v>
      </c>
      <c r="E529" t="str">
        <f>IFERROR(VLOOKUP(ROWS($E$2:E529),$A$2:$B$991,2,0),"")</f>
        <v>Výroba elektrických motorů, generátorů a transformátorů</v>
      </c>
      <c r="H529" s="95"/>
      <c r="I529" s="97"/>
    </row>
    <row r="530" spans="1:9" ht="12.75">
      <c r="A530" s="68">
        <f>IF(ISNUMBER(SEARCH(ZAKL_DATA!$B$29,B530)),MAX($A$1:A529)+1,0)</f>
        <v>529.0</v>
      </c>
      <c r="B530" s="67" t="s">
        <v>48</v>
      </c>
      <c r="C530" s="94" t="s">
        <v>1853</v>
      </c>
      <c r="E530" t="str">
        <f>IFERROR(VLOOKUP(ROWS($E$2:E530),$A$2:$B$991,2,0),"")</f>
        <v>Výroba elektrických rozvodných a kontrolních zařízení</v>
      </c>
      <c r="H530" s="95"/>
      <c r="I530" s="97"/>
    </row>
    <row r="531" spans="1:9" ht="12.75">
      <c r="A531" s="68">
        <f>IF(ISNUMBER(SEARCH(ZAKL_DATA!$B$29,B531)),MAX($A$1:A530)+1,0)</f>
        <v>530.0</v>
      </c>
      <c r="B531" s="67" t="s">
        <v>49</v>
      </c>
      <c r="C531" s="94" t="s">
        <v>1854</v>
      </c>
      <c r="E531" t="str">
        <f>IFERROR(VLOOKUP(ROWS($E$2:E531),$A$2:$B$991,2,0),"")</f>
        <v>Výroba optických kabelů</v>
      </c>
      <c r="H531" s="95"/>
      <c r="I531" s="97"/>
    </row>
    <row r="532" spans="1:9" ht="12.75">
      <c r="A532" s="68">
        <f>IF(ISNUMBER(SEARCH(ZAKL_DATA!$B$29,B532)),MAX($A$1:A531)+1,0)</f>
        <v>531.0</v>
      </c>
      <c r="B532" s="67" t="s">
        <v>50</v>
      </c>
      <c r="C532" s="94" t="s">
        <v>1855</v>
      </c>
      <c r="E532" t="str">
        <f>IFERROR(VLOOKUP(ROWS($E$2:E532),$A$2:$B$991,2,0),"")</f>
        <v>Výroba elektrických vodičů a kabelů j. n.</v>
      </c>
      <c r="H532" s="95"/>
      <c r="I532" s="97"/>
    </row>
    <row r="533" spans="1:9" ht="12.75">
      <c r="A533" s="68">
        <f>IF(ISNUMBER(SEARCH(ZAKL_DATA!$B$29,B533)),MAX($A$1:A532)+1,0)</f>
        <v>532.0</v>
      </c>
      <c r="B533" s="67" t="s">
        <v>51</v>
      </c>
      <c r="C533" s="94" t="s">
        <v>1856</v>
      </c>
      <c r="E533" t="str">
        <f>IFERROR(VLOOKUP(ROWS($E$2:E533),$A$2:$B$991,2,0),"")</f>
        <v>Výroba elektroinstalačních zařízení</v>
      </c>
      <c r="H533" s="95"/>
      <c r="I533" s="97"/>
    </row>
    <row r="534" spans="1:9" ht="12.75">
      <c r="A534" s="68">
        <f>IF(ISNUMBER(SEARCH(ZAKL_DATA!$B$29,B534)),MAX($A$1:A533)+1,0)</f>
        <v>533.0</v>
      </c>
      <c r="B534" s="67" t="s">
        <v>52</v>
      </c>
      <c r="C534" s="94" t="s">
        <v>1857</v>
      </c>
      <c r="E534" t="str">
        <f>IFERROR(VLOOKUP(ROWS($E$2:E534),$A$2:$B$991,2,0),"")</f>
        <v>Výroba elektrických spotřebičů převážně pro domácnost</v>
      </c>
      <c r="H534" s="95"/>
      <c r="I534" s="97"/>
    </row>
    <row r="535" spans="1:9" ht="12.75">
      <c r="A535" s="68">
        <f>IF(ISNUMBER(SEARCH(ZAKL_DATA!$B$29,B535)),MAX($A$1:A534)+1,0)</f>
        <v>534.0</v>
      </c>
      <c r="B535" s="67" t="s">
        <v>53</v>
      </c>
      <c r="C535" s="94" t="s">
        <v>1858</v>
      </c>
      <c r="E535" t="str">
        <f>IFERROR(VLOOKUP(ROWS($E$2:E535),$A$2:$B$991,2,0),"")</f>
        <v>Výroba neelektrických spotřebičů převážně pro domácnost</v>
      </c>
      <c r="H535" s="95"/>
      <c r="I535" s="97"/>
    </row>
    <row r="536" spans="1:9" ht="12.75">
      <c r="A536" s="68">
        <f>IF(ISNUMBER(SEARCH(ZAKL_DATA!$B$29,B536)),MAX($A$1:A535)+1,0)</f>
        <v>535.0</v>
      </c>
      <c r="B536" s="67" t="s">
        <v>54</v>
      </c>
      <c r="C536" s="94" t="s">
        <v>1859</v>
      </c>
      <c r="E536" t="str">
        <f>IFERROR(VLOOKUP(ROWS($E$2:E536),$A$2:$B$991,2,0),"")</f>
        <v>Výroba motorů a turbín, kromě motorů pro letadla, automobily a motocykly</v>
      </c>
      <c r="H536" s="95"/>
      <c r="I536" s="97"/>
    </row>
    <row r="537" spans="1:9" ht="12.75">
      <c r="A537" s="68">
        <f>IF(ISNUMBER(SEARCH(ZAKL_DATA!$B$29,B537)),MAX($A$1:A536)+1,0)</f>
        <v>536.0</v>
      </c>
      <c r="B537" s="67" t="s">
        <v>55</v>
      </c>
      <c r="C537" s="94" t="s">
        <v>1860</v>
      </c>
      <c r="E537" t="str">
        <f>IFERROR(VLOOKUP(ROWS($E$2:E537),$A$2:$B$991,2,0),"")</f>
        <v>Výroba hydraulických a pneumatických zařízení</v>
      </c>
      <c r="H537" s="95"/>
      <c r="I537" s="97"/>
    </row>
    <row r="538" spans="1:9" ht="12.75">
      <c r="A538" s="68">
        <f>IF(ISNUMBER(SEARCH(ZAKL_DATA!$B$29,B538)),MAX($A$1:A537)+1,0)</f>
        <v>537.0</v>
      </c>
      <c r="B538" s="67" t="s">
        <v>56</v>
      </c>
      <c r="C538" s="94" t="s">
        <v>1861</v>
      </c>
      <c r="E538" t="str">
        <f>IFERROR(VLOOKUP(ROWS($E$2:E538),$A$2:$B$991,2,0),"")</f>
        <v>Výroba ostatních čerpadel a kompresorů</v>
      </c>
      <c r="H538" s="95"/>
      <c r="I538" s="97"/>
    </row>
    <row r="539" spans="1:9" ht="12.75">
      <c r="A539" s="68">
        <f>IF(ISNUMBER(SEARCH(ZAKL_DATA!$B$29,B539)),MAX($A$1:A538)+1,0)</f>
        <v>538.0</v>
      </c>
      <c r="B539" s="67" t="s">
        <v>57</v>
      </c>
      <c r="C539" s="94" t="s">
        <v>1862</v>
      </c>
      <c r="E539" t="str">
        <f>IFERROR(VLOOKUP(ROWS($E$2:E539),$A$2:$B$991,2,0),"")</f>
        <v>Výroba ostatních potrubních armatur</v>
      </c>
      <c r="H539" s="95"/>
      <c r="I539" s="97"/>
    </row>
    <row r="540" spans="1:9" ht="12.75">
      <c r="A540" s="68">
        <f>IF(ISNUMBER(SEARCH(ZAKL_DATA!$B$29,B540)),MAX($A$1:A539)+1,0)</f>
        <v>539.0</v>
      </c>
      <c r="B540" s="67" t="s">
        <v>58</v>
      </c>
      <c r="C540" s="94" t="s">
        <v>1863</v>
      </c>
      <c r="E540" t="str">
        <f>IFERROR(VLOOKUP(ROWS($E$2:E540),$A$2:$B$991,2,0),"")</f>
        <v>Výroba ložisek, ozubených kol, převodů a hnacích prvků</v>
      </c>
      <c r="H540" s="95"/>
      <c r="I540" s="97"/>
    </row>
    <row r="541" spans="1:9" ht="12.75">
      <c r="A541" s="68">
        <f>IF(ISNUMBER(SEARCH(ZAKL_DATA!$B$29,B541)),MAX($A$1:A540)+1,0)</f>
        <v>540.0</v>
      </c>
      <c r="B541" s="67" t="s">
        <v>59</v>
      </c>
      <c r="C541" s="94" t="s">
        <v>1864</v>
      </c>
      <c r="E541" t="str">
        <f>IFERROR(VLOOKUP(ROWS($E$2:E541),$A$2:$B$991,2,0),"")</f>
        <v>Výroba pecí a hořáků pro topeniště</v>
      </c>
      <c r="H541" s="95"/>
      <c r="I541" s="97"/>
    </row>
    <row r="542" spans="1:9" ht="12.75">
      <c r="A542" s="68">
        <f>IF(ISNUMBER(SEARCH(ZAKL_DATA!$B$29,B542)),MAX($A$1:A541)+1,0)</f>
        <v>541.0</v>
      </c>
      <c r="B542" s="67" t="s">
        <v>60</v>
      </c>
      <c r="C542" s="94" t="s">
        <v>1865</v>
      </c>
      <c r="E542" t="str">
        <f>IFERROR(VLOOKUP(ROWS($E$2:E542),$A$2:$B$991,2,0),"")</f>
        <v>Výroba zdvihacích a manipulačních zařízení</v>
      </c>
      <c r="H542" s="95"/>
      <c r="I542" s="97"/>
    </row>
    <row r="543" spans="1:9" ht="12.75">
      <c r="A543" s="68">
        <f>IF(ISNUMBER(SEARCH(ZAKL_DATA!$B$29,B543)),MAX($A$1:A542)+1,0)</f>
        <v>542.0</v>
      </c>
      <c r="B543" s="67" t="s">
        <v>61</v>
      </c>
      <c r="C543" s="94" t="s">
        <v>1866</v>
      </c>
      <c r="E543" t="str">
        <f>IFERROR(VLOOKUP(ROWS($E$2:E543),$A$2:$B$991,2,0),"")</f>
        <v>Výroba kancelářských strojů a zařízení,kromě počítačů a perif.zařízení</v>
      </c>
      <c r="H543" s="95"/>
      <c r="I543" s="97"/>
    </row>
    <row r="544" spans="1:9" ht="12.75">
      <c r="A544" s="68">
        <f>IF(ISNUMBER(SEARCH(ZAKL_DATA!$B$29,B544)),MAX($A$1:A543)+1,0)</f>
        <v>543.0</v>
      </c>
      <c r="B544" s="67" t="s">
        <v>62</v>
      </c>
      <c r="C544" s="94" t="s">
        <v>1867</v>
      </c>
      <c r="E544" t="str">
        <f>IFERROR(VLOOKUP(ROWS($E$2:E544),$A$2:$B$991,2,0),"")</f>
        <v>Výroba ručních mechanizovaných nástrojů</v>
      </c>
      <c r="H544" s="95"/>
      <c r="I544" s="97"/>
    </row>
    <row r="545" spans="1:9" ht="12.75">
      <c r="A545" s="68">
        <f>IF(ISNUMBER(SEARCH(ZAKL_DATA!$B$29,B545)),MAX($A$1:A544)+1,0)</f>
        <v>544.0</v>
      </c>
      <c r="B545" s="67" t="s">
        <v>63</v>
      </c>
      <c r="C545" s="94" t="s">
        <v>1868</v>
      </c>
      <c r="E545" t="str">
        <f>IFERROR(VLOOKUP(ROWS($E$2:E545),$A$2:$B$991,2,0),"")</f>
        <v>Výroba průmyslových chladicích a klimatizačních zařízení</v>
      </c>
      <c r="H545" s="95"/>
      <c r="I545" s="97"/>
    </row>
    <row r="546" spans="1:9" ht="12.75">
      <c r="A546" s="68">
        <f>IF(ISNUMBER(SEARCH(ZAKL_DATA!$B$29,B546)),MAX($A$1:A545)+1,0)</f>
        <v>545.0</v>
      </c>
      <c r="B546" s="67" t="s">
        <v>64</v>
      </c>
      <c r="C546" s="94" t="s">
        <v>1869</v>
      </c>
      <c r="E546" t="str">
        <f>IFERROR(VLOOKUP(ROWS($E$2:E546),$A$2:$B$991,2,0),"")</f>
        <v>Výroba ostatních strojů a zařízení pro všeobecné účely j. n.</v>
      </c>
      <c r="H546" s="95"/>
      <c r="I546" s="97"/>
    </row>
    <row r="547" spans="1:9" ht="12.75">
      <c r="A547" s="68">
        <f>IF(ISNUMBER(SEARCH(ZAKL_DATA!$B$29,B547)),MAX($A$1:A546)+1,0)</f>
        <v>546.0</v>
      </c>
      <c r="B547" s="67" t="s">
        <v>65</v>
      </c>
      <c r="C547" s="94" t="s">
        <v>1870</v>
      </c>
      <c r="E547" t="str">
        <f>IFERROR(VLOOKUP(ROWS($E$2:E547),$A$2:$B$991,2,0),"")</f>
        <v>Výroba kovoobráběcích strojů</v>
      </c>
      <c r="H547" s="95"/>
      <c r="I547" s="97"/>
    </row>
    <row r="548" spans="1:9" ht="12.75">
      <c r="A548" s="68">
        <f>IF(ISNUMBER(SEARCH(ZAKL_DATA!$B$29,B548)),MAX($A$1:A547)+1,0)</f>
        <v>547.0</v>
      </c>
      <c r="B548" s="67" t="s">
        <v>66</v>
      </c>
      <c r="C548" s="94" t="s">
        <v>1871</v>
      </c>
      <c r="E548" t="str">
        <f>IFERROR(VLOOKUP(ROWS($E$2:E548),$A$2:$B$991,2,0),"")</f>
        <v>Výroba ostatních obráběcích strojů</v>
      </c>
      <c r="H548" s="95"/>
      <c r="I548" s="97"/>
    </row>
    <row r="549" spans="1:9" ht="12.75">
      <c r="A549" s="68">
        <f>IF(ISNUMBER(SEARCH(ZAKL_DATA!$B$29,B549)),MAX($A$1:A548)+1,0)</f>
        <v>548.0</v>
      </c>
      <c r="B549" s="67" t="s">
        <v>67</v>
      </c>
      <c r="C549" s="94" t="s">
        <v>1872</v>
      </c>
      <c r="E549" t="str">
        <f>IFERROR(VLOOKUP(ROWS($E$2:E549),$A$2:$B$991,2,0),"")</f>
        <v>Výroba strojů pro metalurgii</v>
      </c>
      <c r="H549" s="95"/>
      <c r="I549" s="97"/>
    </row>
    <row r="550" spans="1:9" ht="12.75">
      <c r="A550" s="68">
        <f>IF(ISNUMBER(SEARCH(ZAKL_DATA!$B$29,B550)),MAX($A$1:A549)+1,0)</f>
        <v>549.0</v>
      </c>
      <c r="B550" s="67" t="s">
        <v>68</v>
      </c>
      <c r="C550" s="94" t="s">
        <v>1873</v>
      </c>
      <c r="E550" t="str">
        <f>IFERROR(VLOOKUP(ROWS($E$2:E550),$A$2:$B$991,2,0),"")</f>
        <v>Výroba strojů pro těžbu, dobývání a stavebnictví</v>
      </c>
      <c r="H550" s="95"/>
      <c r="I550" s="97"/>
    </row>
    <row r="551" spans="1:9" ht="12.75">
      <c r="A551" s="68">
        <f>IF(ISNUMBER(SEARCH(ZAKL_DATA!$B$29,B551)),MAX($A$1:A550)+1,0)</f>
        <v>550.0</v>
      </c>
      <c r="B551" s="67" t="s">
        <v>69</v>
      </c>
      <c r="C551" s="94" t="s">
        <v>1874</v>
      </c>
      <c r="E551" t="str">
        <f>IFERROR(VLOOKUP(ROWS($E$2:E551),$A$2:$B$991,2,0),"")</f>
        <v>Výroba strojů na výrobu potravin, nápojů a zpracování tabáku</v>
      </c>
      <c r="H551" s="95"/>
      <c r="I551" s="97"/>
    </row>
    <row r="552" spans="1:9" ht="12.75">
      <c r="A552" s="68">
        <f>IF(ISNUMBER(SEARCH(ZAKL_DATA!$B$29,B552)),MAX($A$1:A551)+1,0)</f>
        <v>551.0</v>
      </c>
      <c r="B552" s="67" t="s">
        <v>70</v>
      </c>
      <c r="C552" s="94" t="s">
        <v>1875</v>
      </c>
      <c r="E552" t="str">
        <f>IFERROR(VLOOKUP(ROWS($E$2:E552),$A$2:$B$991,2,0),"")</f>
        <v>Výroba strojů na výrobu textilu, oděvních výrobků a výrobků z usní</v>
      </c>
      <c r="H552" s="95"/>
      <c r="I552" s="97"/>
    </row>
    <row r="553" spans="1:9" ht="12.75">
      <c r="A553" s="68">
        <f>IF(ISNUMBER(SEARCH(ZAKL_DATA!$B$29,B553)),MAX($A$1:A552)+1,0)</f>
        <v>552.0</v>
      </c>
      <c r="B553" s="67" t="s">
        <v>71</v>
      </c>
      <c r="C553" s="94" t="s">
        <v>1876</v>
      </c>
      <c r="E553" t="str">
        <f>IFERROR(VLOOKUP(ROWS($E$2:E553),$A$2:$B$991,2,0),"")</f>
        <v>Výroba strojů a přístrojů na výrobu papíru a lepenky</v>
      </c>
      <c r="H553" s="95"/>
      <c r="I553" s="97"/>
    </row>
    <row r="554" spans="1:9" ht="12.75">
      <c r="A554" s="68">
        <f>IF(ISNUMBER(SEARCH(ZAKL_DATA!$B$29,B554)),MAX($A$1:A553)+1,0)</f>
        <v>553.0</v>
      </c>
      <c r="B554" s="67" t="s">
        <v>72</v>
      </c>
      <c r="C554" s="94" t="s">
        <v>1877</v>
      </c>
      <c r="E554" t="str">
        <f>IFERROR(VLOOKUP(ROWS($E$2:E554),$A$2:$B$991,2,0),"")</f>
        <v>Výroba strojů na výrobu plastů a pryže</v>
      </c>
      <c r="H554" s="95"/>
      <c r="I554" s="97"/>
    </row>
    <row r="555" spans="1:9" ht="12.75">
      <c r="A555" s="68">
        <f>IF(ISNUMBER(SEARCH(ZAKL_DATA!$B$29,B555)),MAX($A$1:A554)+1,0)</f>
        <v>554.0</v>
      </c>
      <c r="B555" s="67" t="s">
        <v>73</v>
      </c>
      <c r="C555" s="94" t="s">
        <v>1878</v>
      </c>
      <c r="E555" t="str">
        <f>IFERROR(VLOOKUP(ROWS($E$2:E555),$A$2:$B$991,2,0),"")</f>
        <v>Výroba ostatních strojů pro speciální účely j. n.</v>
      </c>
      <c r="H555" s="95"/>
      <c r="I555" s="97"/>
    </row>
    <row r="556" spans="1:9" ht="12.75">
      <c r="A556" s="68">
        <f>IF(ISNUMBER(SEARCH(ZAKL_DATA!$B$29,B556)),MAX($A$1:A555)+1,0)</f>
        <v>555.0</v>
      </c>
      <c r="B556" s="67" t="s">
        <v>74</v>
      </c>
      <c r="C556" s="94" t="s">
        <v>1879</v>
      </c>
      <c r="E556" t="str">
        <f>IFERROR(VLOOKUP(ROWS($E$2:E556),$A$2:$B$991,2,0),"")</f>
        <v>Výroba elektrického a elektronického zařízení pro motorová vozidla</v>
      </c>
      <c r="H556" s="95"/>
      <c r="I556" s="97"/>
    </row>
    <row r="557" spans="1:9" ht="12.75">
      <c r="A557" s="68">
        <f>IF(ISNUMBER(SEARCH(ZAKL_DATA!$B$29,B557)),MAX($A$1:A556)+1,0)</f>
        <v>556.0</v>
      </c>
      <c r="B557" s="67" t="s">
        <v>75</v>
      </c>
      <c r="C557" s="94" t="s">
        <v>1880</v>
      </c>
      <c r="E557" t="str">
        <f>IFERROR(VLOOKUP(ROWS($E$2:E557),$A$2:$B$991,2,0),"")</f>
        <v>Výroba ostatních dílů a příslušenství pro motorová vozidla</v>
      </c>
      <c r="H557" s="95"/>
      <c r="I557" s="97"/>
    </row>
    <row r="558" spans="1:9" ht="12.75">
      <c r="A558" s="68">
        <f>IF(ISNUMBER(SEARCH(ZAKL_DATA!$B$29,B558)),MAX($A$1:A557)+1,0)</f>
        <v>557.0</v>
      </c>
      <c r="B558" s="67" t="s">
        <v>76</v>
      </c>
      <c r="C558" s="94" t="s">
        <v>1881</v>
      </c>
      <c r="E558" t="str">
        <f>IFERROR(VLOOKUP(ROWS($E$2:E558),$A$2:$B$991,2,0),"")</f>
        <v>Stavba lodí a plavidel</v>
      </c>
      <c r="H558" s="95"/>
      <c r="I558" s="97"/>
    </row>
    <row r="559" spans="1:9" ht="12.75">
      <c r="A559" s="68">
        <f>IF(ISNUMBER(SEARCH(ZAKL_DATA!$B$29,B559)),MAX($A$1:A558)+1,0)</f>
        <v>558.0</v>
      </c>
      <c r="B559" s="67" t="s">
        <v>77</v>
      </c>
      <c r="C559" s="94" t="s">
        <v>1882</v>
      </c>
      <c r="E559" t="str">
        <f>IFERROR(VLOOKUP(ROWS($E$2:E559),$A$2:$B$991,2,0),"")</f>
        <v>Stavba rekreačních a sportovních člunů</v>
      </c>
      <c r="H559" s="95"/>
      <c r="I559" s="97"/>
    </row>
    <row r="560" spans="1:9" ht="12.75">
      <c r="A560" s="68">
        <f>IF(ISNUMBER(SEARCH(ZAKL_DATA!$B$29,B560)),MAX($A$1:A559)+1,0)</f>
        <v>559.0</v>
      </c>
      <c r="B560" s="67" t="s">
        <v>78</v>
      </c>
      <c r="C560" s="94" t="s">
        <v>1883</v>
      </c>
      <c r="E560" t="str">
        <f>IFERROR(VLOOKUP(ROWS($E$2:E560),$A$2:$B$991,2,0),"")</f>
        <v>Výroba motocyklů</v>
      </c>
      <c r="H560" s="95"/>
      <c r="I560" s="97"/>
    </row>
    <row r="561" spans="1:9" ht="12.75">
      <c r="A561" s="68">
        <f>IF(ISNUMBER(SEARCH(ZAKL_DATA!$B$29,B561)),MAX($A$1:A560)+1,0)</f>
        <v>560.0</v>
      </c>
      <c r="B561" s="67" t="s">
        <v>79</v>
      </c>
      <c r="C561" s="94" t="s">
        <v>1884</v>
      </c>
      <c r="E561" t="str">
        <f>IFERROR(VLOOKUP(ROWS($E$2:E561),$A$2:$B$991,2,0),"")</f>
        <v>Výroba jízdních kol a vozíků pro invalidy</v>
      </c>
      <c r="H561" s="95"/>
      <c r="I561" s="97"/>
    </row>
    <row r="562" spans="1:9" ht="12.75">
      <c r="A562" s="68">
        <f>IF(ISNUMBER(SEARCH(ZAKL_DATA!$B$29,B562)),MAX($A$1:A561)+1,0)</f>
        <v>561.0</v>
      </c>
      <c r="B562" s="67" t="s">
        <v>80</v>
      </c>
      <c r="C562" s="94" t="s">
        <v>1885</v>
      </c>
      <c r="E562" t="str">
        <f>IFERROR(VLOOKUP(ROWS($E$2:E562),$A$2:$B$991,2,0),"")</f>
        <v>Výroba ostatních dopravních prostředků a zařízení j. n.</v>
      </c>
      <c r="H562" s="95"/>
      <c r="I562" s="97"/>
    </row>
    <row r="563" spans="1:9" ht="12.75">
      <c r="A563" s="68">
        <f>IF(ISNUMBER(SEARCH(ZAKL_DATA!$B$29,B563)),MAX($A$1:A562)+1,0)</f>
        <v>562.0</v>
      </c>
      <c r="B563" s="67" t="s">
        <v>81</v>
      </c>
      <c r="C563" s="94" t="s">
        <v>1886</v>
      </c>
      <c r="E563" t="str">
        <f>IFERROR(VLOOKUP(ROWS($E$2:E563),$A$2:$B$991,2,0),"")</f>
        <v>Výroba kancelářského nábytku a zařízení obchodů</v>
      </c>
      <c r="H563" s="95"/>
      <c r="I563" s="97"/>
    </row>
    <row r="564" spans="1:9" ht="12.75">
      <c r="A564" s="68">
        <f>IF(ISNUMBER(SEARCH(ZAKL_DATA!$B$29,B564)),MAX($A$1:A563)+1,0)</f>
        <v>563.0</v>
      </c>
      <c r="B564" s="67" t="s">
        <v>82</v>
      </c>
      <c r="C564" s="94" t="s">
        <v>1887</v>
      </c>
      <c r="E564" t="str">
        <f>IFERROR(VLOOKUP(ROWS($E$2:E564),$A$2:$B$991,2,0),"")</f>
        <v>Výroba kuchyňského nábytku</v>
      </c>
      <c r="H564" s="95"/>
      <c r="I564" s="97"/>
    </row>
    <row r="565" spans="1:9" ht="12.75">
      <c r="A565" s="68">
        <f>IF(ISNUMBER(SEARCH(ZAKL_DATA!$B$29,B565)),MAX($A$1:A564)+1,0)</f>
        <v>564.0</v>
      </c>
      <c r="B565" s="67" t="s">
        <v>83</v>
      </c>
      <c r="C565" s="94" t="s">
        <v>1888</v>
      </c>
      <c r="E565" t="str">
        <f>IFERROR(VLOOKUP(ROWS($E$2:E565),$A$2:$B$991,2,0),"")</f>
        <v>Výroba matrací</v>
      </c>
      <c r="H565" s="95"/>
      <c r="I565" s="97"/>
    </row>
    <row r="566" spans="1:9" ht="12.75">
      <c r="A566" s="68">
        <f>IF(ISNUMBER(SEARCH(ZAKL_DATA!$B$29,B566)),MAX($A$1:A565)+1,0)</f>
        <v>565.0</v>
      </c>
      <c r="B566" s="67" t="s">
        <v>84</v>
      </c>
      <c r="C566" s="94" t="s">
        <v>1889</v>
      </c>
      <c r="E566" t="str">
        <f>IFERROR(VLOOKUP(ROWS($E$2:E566),$A$2:$B$991,2,0),"")</f>
        <v>Výroba ostatního nábytku</v>
      </c>
      <c r="H566" s="95"/>
      <c r="I566" s="97"/>
    </row>
    <row r="567" spans="1:9" ht="12.75">
      <c r="A567" s="68">
        <f>IF(ISNUMBER(SEARCH(ZAKL_DATA!$B$29,B567)),MAX($A$1:A566)+1,0)</f>
        <v>566.0</v>
      </c>
      <c r="B567" s="67" t="s">
        <v>85</v>
      </c>
      <c r="C567" s="94" t="s">
        <v>1890</v>
      </c>
      <c r="E567" t="str">
        <f>IFERROR(VLOOKUP(ROWS($E$2:E567),$A$2:$B$991,2,0),"")</f>
        <v>Ražení mincí</v>
      </c>
      <c r="H567" s="95"/>
      <c r="I567" s="97"/>
    </row>
    <row r="568" spans="1:9" ht="12.75">
      <c r="A568" s="68">
        <f>IF(ISNUMBER(SEARCH(ZAKL_DATA!$B$29,B568)),MAX($A$1:A567)+1,0)</f>
        <v>567.0</v>
      </c>
      <c r="B568" s="67" t="s">
        <v>86</v>
      </c>
      <c r="C568" s="94" t="s">
        <v>1891</v>
      </c>
      <c r="E568" t="str">
        <f>IFERROR(VLOOKUP(ROWS($E$2:E568),$A$2:$B$991,2,0),"")</f>
        <v>Výroba klenotů a příbuzných výrobků</v>
      </c>
      <c r="H568" s="95"/>
      <c r="I568" s="97"/>
    </row>
    <row r="569" spans="1:9" ht="12.75">
      <c r="A569" s="68">
        <f>IF(ISNUMBER(SEARCH(ZAKL_DATA!$B$29,B569)),MAX($A$1:A568)+1,0)</f>
        <v>568.0</v>
      </c>
      <c r="B569" s="67" t="s">
        <v>87</v>
      </c>
      <c r="C569" s="94" t="s">
        <v>1892</v>
      </c>
      <c r="E569" t="str">
        <f>IFERROR(VLOOKUP(ROWS($E$2:E569),$A$2:$B$991,2,0),"")</f>
        <v>Výroba bižuterie a příbuzných výrobků</v>
      </c>
      <c r="H569" s="95"/>
      <c r="I569" s="97"/>
    </row>
    <row r="570" spans="1:9" ht="12.75">
      <c r="A570" s="68">
        <f>IF(ISNUMBER(SEARCH(ZAKL_DATA!$B$29,B570)),MAX($A$1:A569)+1,0)</f>
        <v>569.0</v>
      </c>
      <c r="B570" s="67" t="s">
        <v>88</v>
      </c>
      <c r="C570" s="94" t="s">
        <v>1893</v>
      </c>
      <c r="E570" t="str">
        <f>IFERROR(VLOOKUP(ROWS($E$2:E570),$A$2:$B$991,2,0),"")</f>
        <v>Výroba košťat a kartáčnických výrobků</v>
      </c>
      <c r="H570" s="95"/>
      <c r="I570" s="97"/>
    </row>
    <row r="571" spans="1:9" ht="12.75">
      <c r="A571" s="68">
        <f>IF(ISNUMBER(SEARCH(ZAKL_DATA!$B$29,B571)),MAX($A$1:A570)+1,0)</f>
        <v>570.0</v>
      </c>
      <c r="B571" s="67" t="s">
        <v>89</v>
      </c>
      <c r="C571" s="94" t="s">
        <v>1894</v>
      </c>
      <c r="E571" t="str">
        <f>IFERROR(VLOOKUP(ROWS($E$2:E571),$A$2:$B$991,2,0),"")</f>
        <v>Ostatní zpracovatelský průmysl j. n.</v>
      </c>
      <c r="H571" s="95"/>
      <c r="I571" s="97"/>
    </row>
    <row r="572" spans="1:9" ht="12.75">
      <c r="A572" s="68">
        <f>IF(ISNUMBER(SEARCH(ZAKL_DATA!$B$29,B572)),MAX($A$1:A571)+1,0)</f>
        <v>571.0</v>
      </c>
      <c r="B572" s="67" t="s">
        <v>90</v>
      </c>
      <c r="C572" s="94" t="s">
        <v>1895</v>
      </c>
      <c r="E572" t="str">
        <f>IFERROR(VLOOKUP(ROWS($E$2:E572),$A$2:$B$991,2,0),"")</f>
        <v>Opravy kovodělných výrobků</v>
      </c>
      <c r="H572" s="95"/>
      <c r="I572" s="97"/>
    </row>
    <row r="573" spans="1:9" ht="12.75">
      <c r="A573" s="68">
        <f>IF(ISNUMBER(SEARCH(ZAKL_DATA!$B$29,B573)),MAX($A$1:A572)+1,0)</f>
        <v>572.0</v>
      </c>
      <c r="B573" s="67" t="s">
        <v>91</v>
      </c>
      <c r="C573" s="94" t="s">
        <v>1896</v>
      </c>
      <c r="E573" t="str">
        <f>IFERROR(VLOOKUP(ROWS($E$2:E573),$A$2:$B$991,2,0),"")</f>
        <v>Opravy strojů</v>
      </c>
      <c r="H573" s="95"/>
      <c r="I573" s="97"/>
    </row>
    <row r="574" spans="1:9" ht="12.75">
      <c r="A574" s="68">
        <f>IF(ISNUMBER(SEARCH(ZAKL_DATA!$B$29,B574)),MAX($A$1:A573)+1,0)</f>
        <v>573.0</v>
      </c>
      <c r="B574" s="67" t="s">
        <v>92</v>
      </c>
      <c r="C574" s="94" t="s">
        <v>1897</v>
      </c>
      <c r="E574" t="str">
        <f>IFERROR(VLOOKUP(ROWS($E$2:E574),$A$2:$B$991,2,0),"")</f>
        <v>Opravy elektronických a optických přístrojů a zařízení</v>
      </c>
      <c r="H574" s="95"/>
      <c r="I574" s="97"/>
    </row>
    <row r="575" spans="1:9" ht="12.75">
      <c r="A575" s="68">
        <f>IF(ISNUMBER(SEARCH(ZAKL_DATA!$B$29,B575)),MAX($A$1:A574)+1,0)</f>
        <v>574.0</v>
      </c>
      <c r="B575" s="67" t="s">
        <v>93</v>
      </c>
      <c r="C575" s="94" t="s">
        <v>1898</v>
      </c>
      <c r="E575" t="str">
        <f>IFERROR(VLOOKUP(ROWS($E$2:E575),$A$2:$B$991,2,0),"")</f>
        <v>Opravy elektrických zařízen</v>
      </c>
      <c r="H575" s="95"/>
      <c r="I575" s="97"/>
    </row>
    <row r="576" spans="1:9" ht="12.75">
      <c r="A576" s="68">
        <f>IF(ISNUMBER(SEARCH(ZAKL_DATA!$B$29,B576)),MAX($A$1:A575)+1,0)</f>
        <v>575.0</v>
      </c>
      <c r="B576" s="67" t="s">
        <v>94</v>
      </c>
      <c r="C576" s="94" t="s">
        <v>1899</v>
      </c>
      <c r="E576" t="str">
        <f>IFERROR(VLOOKUP(ROWS($E$2:E576),$A$2:$B$991,2,0),"")</f>
        <v>Opravy a údržba lodí a člunů</v>
      </c>
      <c r="H576" s="95"/>
      <c r="I576" s="97"/>
    </row>
    <row r="577" spans="1:9" ht="12.75">
      <c r="A577" s="68">
        <f>IF(ISNUMBER(SEARCH(ZAKL_DATA!$B$29,B577)),MAX($A$1:A576)+1,0)</f>
        <v>576.0</v>
      </c>
      <c r="B577" s="67" t="s">
        <v>95</v>
      </c>
      <c r="C577" s="94" t="s">
        <v>1900</v>
      </c>
      <c r="E577" t="str">
        <f>IFERROR(VLOOKUP(ROWS($E$2:E577),$A$2:$B$991,2,0),"")</f>
        <v>Opravy a údržba letadel a kosmických lodí</v>
      </c>
      <c r="H577" s="95"/>
      <c r="I577" s="97"/>
    </row>
    <row r="578" spans="1:9" ht="12.75">
      <c r="A578" s="68">
        <f>IF(ISNUMBER(SEARCH(ZAKL_DATA!$B$29,B578)),MAX($A$1:A577)+1,0)</f>
        <v>577.0</v>
      </c>
      <c r="B578" s="67" t="s">
        <v>96</v>
      </c>
      <c r="C578" s="94" t="s">
        <v>1901</v>
      </c>
      <c r="E578" t="str">
        <f>IFERROR(VLOOKUP(ROWS($E$2:E578),$A$2:$B$991,2,0),"")</f>
        <v>Opravy a údržba ostatních dopravních prostředků a zařízení j. n.</v>
      </c>
      <c r="H578" s="95"/>
      <c r="I578" s="97"/>
    </row>
    <row r="579" spans="1:9" ht="12.75">
      <c r="A579" s="68">
        <f>IF(ISNUMBER(SEARCH(ZAKL_DATA!$B$29,B579)),MAX($A$1:A578)+1,0)</f>
        <v>578.0</v>
      </c>
      <c r="B579" s="67" t="s">
        <v>97</v>
      </c>
      <c r="C579" s="94" t="s">
        <v>1902</v>
      </c>
      <c r="E579" t="str">
        <f>IFERROR(VLOOKUP(ROWS($E$2:E579),$A$2:$B$991,2,0),"")</f>
        <v>Opravy ostatních zařízení</v>
      </c>
      <c r="H579" s="95"/>
      <c r="I579" s="97"/>
    </row>
    <row r="580" spans="1:9" ht="12.75">
      <c r="A580" s="68">
        <f>IF(ISNUMBER(SEARCH(ZAKL_DATA!$B$29,B580)),MAX($A$1:A579)+1,0)</f>
        <v>579.0</v>
      </c>
      <c r="B580" s="67" t="s">
        <v>98</v>
      </c>
      <c r="C580" s="94" t="s">
        <v>1903</v>
      </c>
      <c r="E580" t="str">
        <f>IFERROR(VLOOKUP(ROWS($E$2:E580),$A$2:$B$991,2,0),"")</f>
        <v>Výroba elektřiny</v>
      </c>
      <c r="H580" s="95"/>
      <c r="I580" s="97"/>
    </row>
    <row r="581" spans="1:9" ht="12.75">
      <c r="A581" s="68">
        <f>IF(ISNUMBER(SEARCH(ZAKL_DATA!$B$29,B581)),MAX($A$1:A580)+1,0)</f>
        <v>580.0</v>
      </c>
      <c r="B581" s="67" t="s">
        <v>99</v>
      </c>
      <c r="C581" s="94" t="s">
        <v>1904</v>
      </c>
      <c r="E581" t="str">
        <f>IFERROR(VLOOKUP(ROWS($E$2:E581),$A$2:$B$991,2,0),"")</f>
        <v>Přenos elektřiny</v>
      </c>
      <c r="H581" s="95"/>
      <c r="I581" s="97"/>
    </row>
    <row r="582" spans="1:9" ht="12.75">
      <c r="A582" s="68">
        <f>IF(ISNUMBER(SEARCH(ZAKL_DATA!$B$29,B582)),MAX($A$1:A581)+1,0)</f>
        <v>581.0</v>
      </c>
      <c r="B582" s="67" t="s">
        <v>100</v>
      </c>
      <c r="C582" s="94" t="s">
        <v>1905</v>
      </c>
      <c r="E582" t="str">
        <f>IFERROR(VLOOKUP(ROWS($E$2:E582),$A$2:$B$991,2,0),"")</f>
        <v>Rozvod elektřiny</v>
      </c>
      <c r="H582" s="95"/>
      <c r="I582" s="97"/>
    </row>
    <row r="583" spans="1:9" ht="12.75">
      <c r="A583" s="68">
        <f>IF(ISNUMBER(SEARCH(ZAKL_DATA!$B$29,B583)),MAX($A$1:A582)+1,0)</f>
        <v>582.0</v>
      </c>
      <c r="B583" s="67" t="s">
        <v>101</v>
      </c>
      <c r="C583" s="94" t="s">
        <v>1906</v>
      </c>
      <c r="E583" t="str">
        <f>IFERROR(VLOOKUP(ROWS($E$2:E583),$A$2:$B$991,2,0),"")</f>
        <v>Obchod s elektřinou</v>
      </c>
      <c r="H583" s="95"/>
      <c r="I583" s="97"/>
    </row>
    <row r="584" spans="1:9" ht="12.75">
      <c r="A584" s="68">
        <f>IF(ISNUMBER(SEARCH(ZAKL_DATA!$B$29,B584)),MAX($A$1:A583)+1,0)</f>
        <v>583.0</v>
      </c>
      <c r="B584" s="67" t="s">
        <v>102</v>
      </c>
      <c r="C584" s="94" t="s">
        <v>1907</v>
      </c>
      <c r="E584" t="str">
        <f>IFERROR(VLOOKUP(ROWS($E$2:E584),$A$2:$B$991,2,0),"")</f>
        <v>Výroba plynu</v>
      </c>
      <c r="H584" s="95"/>
      <c r="I584" s="97"/>
    </row>
    <row r="585" spans="1:9" ht="12.75">
      <c r="A585" s="68">
        <f>IF(ISNUMBER(SEARCH(ZAKL_DATA!$B$29,B585)),MAX($A$1:A584)+1,0)</f>
        <v>584.0</v>
      </c>
      <c r="B585" s="67" t="s">
        <v>103</v>
      </c>
      <c r="C585" s="94" t="s">
        <v>1908</v>
      </c>
      <c r="E585" t="str">
        <f>IFERROR(VLOOKUP(ROWS($E$2:E585),$A$2:$B$991,2,0),"")</f>
        <v>Rozvod plynných paliv prostřednictvím sítí</v>
      </c>
      <c r="H585" s="95"/>
      <c r="I585" s="97"/>
    </row>
    <row r="586" spans="1:9" ht="12.75">
      <c r="A586" s="68">
        <f>IF(ISNUMBER(SEARCH(ZAKL_DATA!$B$29,B586)),MAX($A$1:A585)+1,0)</f>
        <v>585.0</v>
      </c>
      <c r="B586" s="67" t="s">
        <v>104</v>
      </c>
      <c r="C586" s="94" t="s">
        <v>1909</v>
      </c>
      <c r="E586" t="str">
        <f>IFERROR(VLOOKUP(ROWS($E$2:E586),$A$2:$B$991,2,0),"")</f>
        <v>Obchod s plynem prostřednictvím sítí</v>
      </c>
      <c r="H586" s="95"/>
      <c r="I586" s="97"/>
    </row>
    <row r="587" spans="1:9" ht="12.75">
      <c r="A587" s="68">
        <f>IF(ISNUMBER(SEARCH(ZAKL_DATA!$B$29,B587)),MAX($A$1:A586)+1,0)</f>
        <v>586.0</v>
      </c>
      <c r="B587" s="67" t="s">
        <v>105</v>
      </c>
      <c r="C587" s="94" t="s">
        <v>1910</v>
      </c>
      <c r="E587" t="str">
        <f>IFERROR(VLOOKUP(ROWS($E$2:E587),$A$2:$B$991,2,0),"")</f>
        <v>Shromažďování a sběr odpadů, kromě nebezpečných</v>
      </c>
      <c r="H587" s="95"/>
      <c r="I587" s="97"/>
    </row>
    <row r="588" spans="1:9" ht="12.75">
      <c r="A588" s="68">
        <f>IF(ISNUMBER(SEARCH(ZAKL_DATA!$B$29,B588)),MAX($A$1:A587)+1,0)</f>
        <v>587.0</v>
      </c>
      <c r="B588" s="67" t="s">
        <v>106</v>
      </c>
      <c r="C588" s="94" t="s">
        <v>1911</v>
      </c>
      <c r="E588" t="str">
        <f>IFERROR(VLOOKUP(ROWS($E$2:E588),$A$2:$B$991,2,0),"")</f>
        <v>Shromažďování a sběr nebezpečných odpadů</v>
      </c>
      <c r="H588" s="95"/>
      <c r="I588" s="97"/>
    </row>
    <row r="589" spans="1:9" ht="12.75">
      <c r="A589" s="68">
        <f>IF(ISNUMBER(SEARCH(ZAKL_DATA!$B$29,B589)),MAX($A$1:A588)+1,0)</f>
        <v>588.0</v>
      </c>
      <c r="B589" s="67" t="s">
        <v>107</v>
      </c>
      <c r="C589" s="94" t="s">
        <v>1912</v>
      </c>
      <c r="E589" t="str">
        <f>IFERROR(VLOOKUP(ROWS($E$2:E589),$A$2:$B$991,2,0),"")</f>
        <v>Odstraňování odpadů, kromě nebezpečných</v>
      </c>
      <c r="H589" s="95"/>
      <c r="I589" s="97"/>
    </row>
    <row r="590" spans="1:9" ht="12.75">
      <c r="A590" s="68">
        <f>IF(ISNUMBER(SEARCH(ZAKL_DATA!$B$29,B590)),MAX($A$1:A589)+1,0)</f>
        <v>589.0</v>
      </c>
      <c r="B590" s="67" t="s">
        <v>108</v>
      </c>
      <c r="C590" s="94" t="s">
        <v>1913</v>
      </c>
      <c r="E590" t="str">
        <f>IFERROR(VLOOKUP(ROWS($E$2:E590),$A$2:$B$991,2,0),"")</f>
        <v>Odstraňování nebezpečných odpadů</v>
      </c>
      <c r="H590" s="95"/>
      <c r="I590" s="97"/>
    </row>
    <row r="591" spans="1:9" ht="12.75">
      <c r="A591" s="68">
        <f>IF(ISNUMBER(SEARCH(ZAKL_DATA!$B$29,B591)),MAX($A$1:A590)+1,0)</f>
        <v>590.0</v>
      </c>
      <c r="B591" s="67" t="s">
        <v>109</v>
      </c>
      <c r="C591" s="94" t="s">
        <v>1914</v>
      </c>
      <c r="E591" t="str">
        <f>IFERROR(VLOOKUP(ROWS($E$2:E591),$A$2:$B$991,2,0),"")</f>
        <v>Demontáž vraků a vyřazených strojů a zařízení pro účely recyklace</v>
      </c>
      <c r="H591" s="95"/>
      <c r="I591" s="97"/>
    </row>
    <row r="592" spans="1:9" ht="12.75">
      <c r="A592" s="68">
        <f>IF(ISNUMBER(SEARCH(ZAKL_DATA!$B$29,B592)),MAX($A$1:A591)+1,0)</f>
        <v>591.0</v>
      </c>
      <c r="B592" s="67" t="s">
        <v>110</v>
      </c>
      <c r="C592" s="94" t="s">
        <v>1915</v>
      </c>
      <c r="E592" t="str">
        <f>IFERROR(VLOOKUP(ROWS($E$2:E592),$A$2:$B$991,2,0),"")</f>
        <v>Úprava odpadů k dalšímu využití,kromě demontáže vraků,strojů a zařízení</v>
      </c>
      <c r="H592" s="95"/>
      <c r="I592" s="97"/>
    </row>
    <row r="593" spans="1:9" ht="12.75">
      <c r="A593" s="68">
        <f>IF(ISNUMBER(SEARCH(ZAKL_DATA!$B$29,B593)),MAX($A$1:A592)+1,0)</f>
        <v>592.0</v>
      </c>
      <c r="B593" s="67" t="s">
        <v>111</v>
      </c>
      <c r="C593" s="94" t="s">
        <v>1568</v>
      </c>
      <c r="E593" t="str">
        <f>IFERROR(VLOOKUP(ROWS($E$2:E593),$A$2:$B$991,2,0),"")</f>
        <v>Výstavba bytových budov</v>
      </c>
      <c r="H593" s="95"/>
      <c r="I593" s="97"/>
    </row>
    <row r="594" spans="1:9" ht="12.75">
      <c r="A594" s="68">
        <f>IF(ISNUMBER(SEARCH(ZAKL_DATA!$B$29,B594)),MAX($A$1:A593)+1,0)</f>
        <v>593.0</v>
      </c>
      <c r="B594" s="67" t="s">
        <v>112</v>
      </c>
      <c r="C594" s="94" t="s">
        <v>1916</v>
      </c>
      <c r="E594" t="str">
        <f>IFERROR(VLOOKUP(ROWS($E$2:E594),$A$2:$B$991,2,0),"")</f>
        <v>Výstavba silnic a dálnic</v>
      </c>
      <c r="H594" s="95"/>
      <c r="I594" s="97"/>
    </row>
    <row r="595" spans="1:9" ht="12.75">
      <c r="A595" s="68">
        <f>IF(ISNUMBER(SEARCH(ZAKL_DATA!$B$29,B595)),MAX($A$1:A594)+1,0)</f>
        <v>594.0</v>
      </c>
      <c r="B595" s="67" t="s">
        <v>113</v>
      </c>
      <c r="C595" s="94" t="s">
        <v>1917</v>
      </c>
      <c r="E595" t="str">
        <f>IFERROR(VLOOKUP(ROWS($E$2:E595),$A$2:$B$991,2,0),"")</f>
        <v>Výstavba železnic a podzemních drah</v>
      </c>
      <c r="H595" s="95"/>
      <c r="I595" s="97"/>
    </row>
    <row r="596" spans="1:9" ht="12.75">
      <c r="A596" s="68">
        <f>IF(ISNUMBER(SEARCH(ZAKL_DATA!$B$29,B596)),MAX($A$1:A595)+1,0)</f>
        <v>595.0</v>
      </c>
      <c r="B596" s="67" t="s">
        <v>114</v>
      </c>
      <c r="C596" s="94" t="s">
        <v>1918</v>
      </c>
      <c r="E596" t="str">
        <f>IFERROR(VLOOKUP(ROWS($E$2:E596),$A$2:$B$991,2,0),"")</f>
        <v>Výstavba mostů a tunelů</v>
      </c>
      <c r="H596" s="95"/>
      <c r="I596" s="97"/>
    </row>
    <row r="597" spans="1:9" ht="12.75">
      <c r="A597" s="68">
        <f>IF(ISNUMBER(SEARCH(ZAKL_DATA!$B$29,B597)),MAX($A$1:A596)+1,0)</f>
        <v>596.0</v>
      </c>
      <c r="B597" s="67" t="s">
        <v>115</v>
      </c>
      <c r="C597" s="94" t="s">
        <v>1919</v>
      </c>
      <c r="E597" t="str">
        <f>IFERROR(VLOOKUP(ROWS($E$2:E597),$A$2:$B$991,2,0),"")</f>
        <v>Výstavba inženýrských sítí pro kapaliny a plyny</v>
      </c>
      <c r="H597" s="95"/>
      <c r="I597" s="97"/>
    </row>
    <row r="598" spans="1:9" ht="12.75">
      <c r="A598" s="68">
        <f>IF(ISNUMBER(SEARCH(ZAKL_DATA!$B$29,B598)),MAX($A$1:A597)+1,0)</f>
        <v>597.0</v>
      </c>
      <c r="B598" s="67" t="s">
        <v>116</v>
      </c>
      <c r="C598" s="94" t="s">
        <v>1920</v>
      </c>
      <c r="E598" t="str">
        <f>IFERROR(VLOOKUP(ROWS($E$2:E598),$A$2:$B$991,2,0),"")</f>
        <v>Výstavba inženýrských sítí pro elektřinu a telekomunikace</v>
      </c>
      <c r="H598" s="95"/>
      <c r="I598" s="97"/>
    </row>
    <row r="599" spans="1:9" ht="12.75">
      <c r="A599" s="68">
        <f>IF(ISNUMBER(SEARCH(ZAKL_DATA!$B$29,B599)),MAX($A$1:A598)+1,0)</f>
        <v>598.0</v>
      </c>
      <c r="B599" s="67" t="s">
        <v>117</v>
      </c>
      <c r="C599" s="94" t="s">
        <v>1921</v>
      </c>
      <c r="E599" t="str">
        <f>IFERROR(VLOOKUP(ROWS($E$2:E599),$A$2:$B$991,2,0),"")</f>
        <v>Výstavba vodních děl</v>
      </c>
      <c r="H599" s="95"/>
      <c r="I599" s="97"/>
    </row>
    <row r="600" spans="1:9" ht="12.75">
      <c r="A600" s="68">
        <f>IF(ISNUMBER(SEARCH(ZAKL_DATA!$B$29,B600)),MAX($A$1:A599)+1,0)</f>
        <v>599.0</v>
      </c>
      <c r="B600" s="67" t="s">
        <v>118</v>
      </c>
      <c r="C600" s="94" t="s">
        <v>1922</v>
      </c>
      <c r="E600" t="str">
        <f>IFERROR(VLOOKUP(ROWS($E$2:E600),$A$2:$B$991,2,0),"")</f>
        <v>Výstavba ostatních staveb j. n.</v>
      </c>
      <c r="H600" s="95"/>
      <c r="I600" s="97"/>
    </row>
    <row r="601" spans="1:9" ht="12.75">
      <c r="A601" s="68">
        <f>IF(ISNUMBER(SEARCH(ZAKL_DATA!$B$29,B601)),MAX($A$1:A600)+1,0)</f>
        <v>600.0</v>
      </c>
      <c r="B601" s="67" t="s">
        <v>119</v>
      </c>
      <c r="C601" s="94" t="s">
        <v>1923</v>
      </c>
      <c r="E601" t="str">
        <f>IFERROR(VLOOKUP(ROWS($E$2:E601),$A$2:$B$991,2,0),"")</f>
        <v>Demolice</v>
      </c>
      <c r="H601" s="95"/>
      <c r="I601" s="97"/>
    </row>
    <row r="602" spans="1:9" ht="12.75">
      <c r="A602" s="68">
        <f>IF(ISNUMBER(SEARCH(ZAKL_DATA!$B$29,B602)),MAX($A$1:A601)+1,0)</f>
        <v>601.0</v>
      </c>
      <c r="B602" s="67" t="s">
        <v>120</v>
      </c>
      <c r="C602" s="94" t="s">
        <v>1924</v>
      </c>
      <c r="E602" t="str">
        <f>IFERROR(VLOOKUP(ROWS($E$2:E602),$A$2:$B$991,2,0),"")</f>
        <v>Příprava staveniště</v>
      </c>
      <c r="H602" s="95"/>
      <c r="I602" s="97"/>
    </row>
    <row r="603" spans="1:9" ht="12.75">
      <c r="A603" s="68">
        <f>IF(ISNUMBER(SEARCH(ZAKL_DATA!$B$29,B603)),MAX($A$1:A602)+1,0)</f>
        <v>602.0</v>
      </c>
      <c r="B603" s="67" t="s">
        <v>121</v>
      </c>
      <c r="C603" s="94" t="s">
        <v>1925</v>
      </c>
      <c r="E603" t="str">
        <f>IFERROR(VLOOKUP(ROWS($E$2:E603),$A$2:$B$991,2,0),"")</f>
        <v>Průzkumné vrtné práce</v>
      </c>
      <c r="H603" s="95"/>
      <c r="I603" s="97"/>
    </row>
    <row r="604" spans="1:9" ht="12.75">
      <c r="A604" s="68">
        <f>IF(ISNUMBER(SEARCH(ZAKL_DATA!$B$29,B604)),MAX($A$1:A603)+1,0)</f>
        <v>603.0</v>
      </c>
      <c r="B604" s="67" t="s">
        <v>122</v>
      </c>
      <c r="C604" s="94" t="s">
        <v>1926</v>
      </c>
      <c r="E604" t="str">
        <f>IFERROR(VLOOKUP(ROWS($E$2:E604),$A$2:$B$991,2,0),"")</f>
        <v>Elektrické instalace</v>
      </c>
      <c r="H604" s="95"/>
      <c r="I604" s="97"/>
    </row>
    <row r="605" spans="1:9" ht="12.75">
      <c r="A605" s="68">
        <f>IF(ISNUMBER(SEARCH(ZAKL_DATA!$B$29,B605)),MAX($A$1:A604)+1,0)</f>
        <v>604.0</v>
      </c>
      <c r="B605" s="67" t="s">
        <v>123</v>
      </c>
      <c r="C605" s="94" t="s">
        <v>1927</v>
      </c>
      <c r="E605" t="str">
        <f>IFERROR(VLOOKUP(ROWS($E$2:E605),$A$2:$B$991,2,0),"")</f>
        <v>Instalace vody, odpadu, plynu, topení a klimatizace</v>
      </c>
      <c r="H605" s="95"/>
      <c r="I605" s="97"/>
    </row>
    <row r="606" spans="1:9" ht="12.75">
      <c r="A606" s="68">
        <f>IF(ISNUMBER(SEARCH(ZAKL_DATA!$B$29,B606)),MAX($A$1:A605)+1,0)</f>
        <v>605.0</v>
      </c>
      <c r="B606" s="67" t="s">
        <v>124</v>
      </c>
      <c r="C606" s="94" t="s">
        <v>1928</v>
      </c>
      <c r="E606" t="str">
        <f>IFERROR(VLOOKUP(ROWS($E$2:E606),$A$2:$B$991,2,0),"")</f>
        <v>Ostatní stavební instalace</v>
      </c>
      <c r="H606" s="95"/>
      <c r="I606" s="97"/>
    </row>
    <row r="607" spans="1:9" ht="12.75">
      <c r="A607" s="68">
        <f>IF(ISNUMBER(SEARCH(ZAKL_DATA!$B$29,B607)),MAX($A$1:A606)+1,0)</f>
        <v>606.0</v>
      </c>
      <c r="B607" s="67" t="s">
        <v>125</v>
      </c>
      <c r="C607" s="94" t="s">
        <v>1929</v>
      </c>
      <c r="E607" t="str">
        <f>IFERROR(VLOOKUP(ROWS($E$2:E607),$A$2:$B$991,2,0),"")</f>
        <v>Omítkářské práce</v>
      </c>
      <c r="H607" s="95"/>
      <c r="I607" s="97"/>
    </row>
    <row r="608" spans="1:9" ht="12.75">
      <c r="A608" s="68">
        <f>IF(ISNUMBER(SEARCH(ZAKL_DATA!$B$29,B608)),MAX($A$1:A607)+1,0)</f>
        <v>607.0</v>
      </c>
      <c r="B608" s="67" t="s">
        <v>126</v>
      </c>
      <c r="C608" s="94" t="s">
        <v>1930</v>
      </c>
      <c r="E608" t="str">
        <f>IFERROR(VLOOKUP(ROWS($E$2:E608),$A$2:$B$991,2,0),"")</f>
        <v>Truhlářské práce</v>
      </c>
      <c r="H608" s="95"/>
      <c r="I608" s="97"/>
    </row>
    <row r="609" spans="1:9" ht="12.75">
      <c r="A609" s="68">
        <f>IF(ISNUMBER(SEARCH(ZAKL_DATA!$B$29,B609)),MAX($A$1:A608)+1,0)</f>
        <v>608.0</v>
      </c>
      <c r="B609" s="67" t="s">
        <v>127</v>
      </c>
      <c r="C609" s="94" t="s">
        <v>1931</v>
      </c>
      <c r="E609" t="str">
        <f>IFERROR(VLOOKUP(ROWS($E$2:E609),$A$2:$B$991,2,0),"")</f>
        <v>Obkládání stěn a pokládání podlahových krytin</v>
      </c>
      <c r="H609" s="95"/>
      <c r="I609" s="97"/>
    </row>
    <row r="610" spans="1:9" ht="12.75">
      <c r="A610" s="68">
        <f>IF(ISNUMBER(SEARCH(ZAKL_DATA!$B$29,B610)),MAX($A$1:A609)+1,0)</f>
        <v>609.0</v>
      </c>
      <c r="B610" s="67" t="s">
        <v>128</v>
      </c>
      <c r="C610" s="94" t="s">
        <v>1932</v>
      </c>
      <c r="E610" t="str">
        <f>IFERROR(VLOOKUP(ROWS($E$2:E610),$A$2:$B$991,2,0),"")</f>
        <v>Sklenářské, malířské a natěračské práce</v>
      </c>
      <c r="H610" s="95"/>
      <c r="I610" s="97"/>
    </row>
    <row r="611" spans="1:9" ht="12.75">
      <c r="A611" s="68">
        <f>IF(ISNUMBER(SEARCH(ZAKL_DATA!$B$29,B611)),MAX($A$1:A610)+1,0)</f>
        <v>610.0</v>
      </c>
      <c r="B611" s="67" t="s">
        <v>129</v>
      </c>
      <c r="C611" s="94" t="s">
        <v>1933</v>
      </c>
      <c r="E611" t="str">
        <f>IFERROR(VLOOKUP(ROWS($E$2:E611),$A$2:$B$991,2,0),"")</f>
        <v>Ostatní kompletační a dokončovací práce</v>
      </c>
      <c r="H611" s="95"/>
      <c r="I611" s="97"/>
    </row>
    <row r="612" spans="1:9" ht="12.75">
      <c r="A612" s="68">
        <f>IF(ISNUMBER(SEARCH(ZAKL_DATA!$B$29,B612)),MAX($A$1:A611)+1,0)</f>
        <v>611.0</v>
      </c>
      <c r="B612" s="67" t="s">
        <v>130</v>
      </c>
      <c r="C612" s="94" t="s">
        <v>1934</v>
      </c>
      <c r="E612" t="str">
        <f>IFERROR(VLOOKUP(ROWS($E$2:E612),$A$2:$B$991,2,0),"")</f>
        <v>Pokrývačské práce</v>
      </c>
      <c r="H612" s="95"/>
      <c r="I612" s="97"/>
    </row>
    <row r="613" spans="1:9" ht="12.75">
      <c r="A613" s="68">
        <f>IF(ISNUMBER(SEARCH(ZAKL_DATA!$B$29,B613)),MAX($A$1:A612)+1,0)</f>
        <v>612.0</v>
      </c>
      <c r="B613" s="67" t="s">
        <v>131</v>
      </c>
      <c r="C613" s="94" t="s">
        <v>1935</v>
      </c>
      <c r="E613" t="str">
        <f>IFERROR(VLOOKUP(ROWS($E$2:E613),$A$2:$B$991,2,0),"")</f>
        <v>Ostatní specializované stavební činnosti j. n.</v>
      </c>
      <c r="H613" s="95"/>
      <c r="I613" s="97"/>
    </row>
    <row r="614" spans="1:9" ht="12.75">
      <c r="A614" s="68">
        <f>IF(ISNUMBER(SEARCH(ZAKL_DATA!$B$29,B614)),MAX($A$1:A613)+1,0)</f>
        <v>613.0</v>
      </c>
      <c r="B614" s="67" t="s">
        <v>132</v>
      </c>
      <c r="C614" s="94" t="s">
        <v>1936</v>
      </c>
      <c r="E614" t="str">
        <f>IFERROR(VLOOKUP(ROWS($E$2:E614),$A$2:$B$991,2,0),"")</f>
        <v>Obchod s automobily a jinými lehkými motorovými vozidly</v>
      </c>
      <c r="H614" s="95"/>
      <c r="I614" s="97"/>
    </row>
    <row r="615" spans="1:9" ht="12.75">
      <c r="A615" s="68">
        <f>IF(ISNUMBER(SEARCH(ZAKL_DATA!$B$29,B615)),MAX($A$1:A614)+1,0)</f>
        <v>614.0</v>
      </c>
      <c r="B615" s="67" t="s">
        <v>133</v>
      </c>
      <c r="C615" s="94" t="s">
        <v>1937</v>
      </c>
      <c r="E615" t="str">
        <f>IFERROR(VLOOKUP(ROWS($E$2:E615),$A$2:$B$991,2,0),"")</f>
        <v>Obchod s ostatními motorovými vozidly, kromě motocyklů</v>
      </c>
      <c r="H615" s="95"/>
      <c r="I615" s="97"/>
    </row>
    <row r="616" spans="1:9" ht="12.75">
      <c r="A616" s="68">
        <f>IF(ISNUMBER(SEARCH(ZAKL_DATA!$B$29,B616)),MAX($A$1:A615)+1,0)</f>
        <v>615.0</v>
      </c>
      <c r="B616" s="67" t="s">
        <v>134</v>
      </c>
      <c r="C616" s="94" t="s">
        <v>1938</v>
      </c>
      <c r="E616" t="str">
        <f>IFERROR(VLOOKUP(ROWS($E$2:E616),$A$2:$B$991,2,0),"")</f>
        <v>Velkoobchod s díly a příslušenstvím pro motorová vozidla,kromě motocyklů</v>
      </c>
      <c r="H616" s="95"/>
      <c r="I616" s="97"/>
    </row>
    <row r="617" spans="1:9" ht="12.75">
      <c r="A617" s="68">
        <f>IF(ISNUMBER(SEARCH(ZAKL_DATA!$B$29,B617)),MAX($A$1:A616)+1,0)</f>
        <v>616.0</v>
      </c>
      <c r="B617" s="67" t="s">
        <v>135</v>
      </c>
      <c r="C617" s="94" t="s">
        <v>1939</v>
      </c>
      <c r="E617" t="str">
        <f>IFERROR(VLOOKUP(ROWS($E$2:E617),$A$2:$B$991,2,0),"")</f>
        <v>Maloobchod s díly a příslušenstvím pro motorová vozidla,kromě motocyklů</v>
      </c>
      <c r="H617" s="95"/>
      <c r="I617" s="97"/>
    </row>
    <row r="618" spans="1:9" ht="12.75">
      <c r="A618" s="68">
        <f>IF(ISNUMBER(SEARCH(ZAKL_DATA!$B$29,B618)),MAX($A$1:A617)+1,0)</f>
        <v>617.0</v>
      </c>
      <c r="B618" s="67" t="s">
        <v>136</v>
      </c>
      <c r="C618" s="94" t="s">
        <v>1940</v>
      </c>
      <c r="E618" t="str">
        <f>IFERROR(VLOOKUP(ROWS($E$2:E618),$A$2:$B$991,2,0),"")</f>
        <v>Zprostř.velkoob.a velkoob.v zast.se zákl.zem.pr.,živými zv.,text.sur.a pol.</v>
      </c>
      <c r="H618" s="95"/>
      <c r="I618" s="97"/>
    </row>
    <row r="619" spans="1:9" ht="12.75">
      <c r="A619" s="68">
        <f>IF(ISNUMBER(SEARCH(ZAKL_DATA!$B$29,B619)),MAX($A$1:A618)+1,0)</f>
        <v>618.0</v>
      </c>
      <c r="B619" s="67" t="s">
        <v>137</v>
      </c>
      <c r="C619" s="94" t="s">
        <v>1941</v>
      </c>
      <c r="E619" t="str">
        <f>IFERROR(VLOOKUP(ROWS($E$2:E619),$A$2:$B$991,2,0),"")</f>
        <v>Zprostř.velkoob.a velkoob.v zast.s palivy,rudami,kovy a prům.chemikáliemi</v>
      </c>
      <c r="H619" s="95"/>
      <c r="I619" s="97"/>
    </row>
    <row r="620" spans="1:9" ht="12.75">
      <c r="A620" s="68">
        <f>IF(ISNUMBER(SEARCH(ZAKL_DATA!$B$29,B620)),MAX($A$1:A619)+1,0)</f>
        <v>619.0</v>
      </c>
      <c r="B620" s="67" t="s">
        <v>138</v>
      </c>
      <c r="C620" s="94" t="s">
        <v>1942</v>
      </c>
      <c r="E620" t="str">
        <f>IFERROR(VLOOKUP(ROWS($E$2:E620),$A$2:$B$991,2,0),"")</f>
        <v>Zprostř.velkoobchodu a velkoobchod v zast.se dřevem a staveb.materiály</v>
      </c>
      <c r="H620" s="95"/>
      <c r="I620" s="97"/>
    </row>
    <row r="621" spans="1:9" ht="12.75">
      <c r="A621" s="68">
        <f>IF(ISNUMBER(SEARCH(ZAKL_DATA!$B$29,B621)),MAX($A$1:A620)+1,0)</f>
        <v>620.0</v>
      </c>
      <c r="B621" s="67" t="s">
        <v>139</v>
      </c>
      <c r="C621" s="94" t="s">
        <v>1943</v>
      </c>
      <c r="E621" t="str">
        <f>IFERROR(VLOOKUP(ROWS($E$2:E621),$A$2:$B$991,2,0),"")</f>
        <v>Zprostř.velkoobchodu a velkoob.v zast.se stroji,prům.zař.,loděmi a letadly</v>
      </c>
      <c r="H621" s="95"/>
      <c r="I621" s="97"/>
    </row>
    <row r="622" spans="1:9" ht="12.75">
      <c r="A622" s="68">
        <f>IF(ISNUMBER(SEARCH(ZAKL_DATA!$B$29,B622)),MAX($A$1:A621)+1,0)</f>
        <v>621.0</v>
      </c>
      <c r="B622" s="67" t="s">
        <v>140</v>
      </c>
      <c r="C622" s="94" t="s">
        <v>1944</v>
      </c>
      <c r="E622" t="str">
        <f>IFERROR(VLOOKUP(ROWS($E$2:E622),$A$2:$B$991,2,0),"")</f>
        <v>Zprostř.velkoob.a velkoob.v zast.s náb.,želez.zbožím a potř.převáž.pro dom.</v>
      </c>
      <c r="H622" s="95"/>
      <c r="I622" s="97"/>
    </row>
    <row r="623" spans="1:9" ht="12.75">
      <c r="A623" s="68">
        <f>IF(ISNUMBER(SEARCH(ZAKL_DATA!$B$29,B623)),MAX($A$1:A622)+1,0)</f>
        <v>622.0</v>
      </c>
      <c r="B623" s="67" t="s">
        <v>141</v>
      </c>
      <c r="C623" s="94" t="s">
        <v>1945</v>
      </c>
      <c r="E623" t="str">
        <f>IFERROR(VLOOKUP(ROWS($E$2:E623),$A$2:$B$991,2,0),"")</f>
        <v>Zprostř.velkoob.a velkoob.v zast.s text.,oděvy,kožešinami,obuví a kož.výr.</v>
      </c>
      <c r="H623" s="95"/>
      <c r="I623" s="97"/>
    </row>
    <row r="624" spans="1:9" ht="12.75">
      <c r="A624" s="68">
        <f>IF(ISNUMBER(SEARCH(ZAKL_DATA!$B$29,B624)),MAX($A$1:A623)+1,0)</f>
        <v>623.0</v>
      </c>
      <c r="B624" s="67" t="s">
        <v>142</v>
      </c>
      <c r="C624" s="94" t="s">
        <v>1946</v>
      </c>
      <c r="E624" t="str">
        <f>IFERROR(VLOOKUP(ROWS($E$2:E624),$A$2:$B$991,2,0),"")</f>
        <v>Zprostř.velkoob.a velkoob.v zast.s potr.,nápoji,tabákem a tabák.výrobky</v>
      </c>
      <c r="H624" s="95"/>
      <c r="I624" s="97"/>
    </row>
    <row r="625" spans="1:9" ht="12.75">
      <c r="A625" s="68">
        <f>IF(ISNUMBER(SEARCH(ZAKL_DATA!$B$29,B625)),MAX($A$1:A624)+1,0)</f>
        <v>624.0</v>
      </c>
      <c r="B625" s="67" t="s">
        <v>143</v>
      </c>
      <c r="C625" s="94" t="s">
        <v>1947</v>
      </c>
      <c r="E625" t="str">
        <f>IFERROR(VLOOKUP(ROWS($E$2:E625),$A$2:$B$991,2,0),"")</f>
        <v>Zprostř.specializ.velkoob.a specializ.velkoob.v zast.s ost.výrobky</v>
      </c>
      <c r="H625" s="95"/>
      <c r="I625" s="97"/>
    </row>
    <row r="626" spans="1:9" ht="12.75">
      <c r="A626" s="68">
        <f>IF(ISNUMBER(SEARCH(ZAKL_DATA!$B$29,B626)),MAX($A$1:A625)+1,0)</f>
        <v>625.0</v>
      </c>
      <c r="B626" s="67" t="s">
        <v>144</v>
      </c>
      <c r="C626" s="94" t="s">
        <v>1948</v>
      </c>
      <c r="E626" t="str">
        <f>IFERROR(VLOOKUP(ROWS($E$2:E626),$A$2:$B$991,2,0),"")</f>
        <v>Zprostř.nespecializ.velkoobchodu a nespecializ.velkoobchod v zast.</v>
      </c>
      <c r="H626" s="95"/>
      <c r="I626" s="97"/>
    </row>
    <row r="627" spans="1:9" ht="12.75">
      <c r="A627" s="68">
        <f>IF(ISNUMBER(SEARCH(ZAKL_DATA!$B$29,B627)),MAX($A$1:A626)+1,0)</f>
        <v>626.0</v>
      </c>
      <c r="B627" s="67" t="s">
        <v>145</v>
      </c>
      <c r="C627" s="94" t="s">
        <v>1949</v>
      </c>
      <c r="E627" t="str">
        <f>IFERROR(VLOOKUP(ROWS($E$2:E627),$A$2:$B$991,2,0),"")</f>
        <v>Velkoobchod s obilím, surovým tabákem, osivy a krmivy</v>
      </c>
      <c r="H627" s="95"/>
      <c r="I627" s="97"/>
    </row>
    <row r="628" spans="1:9" ht="12.75">
      <c r="A628" s="68">
        <f>IF(ISNUMBER(SEARCH(ZAKL_DATA!$B$29,B628)),MAX($A$1:A627)+1,0)</f>
        <v>627.0</v>
      </c>
      <c r="B628" s="67" t="s">
        <v>146</v>
      </c>
      <c r="C628" s="94" t="s">
        <v>1950</v>
      </c>
      <c r="E628" t="str">
        <f>IFERROR(VLOOKUP(ROWS($E$2:E628),$A$2:$B$991,2,0),"")</f>
        <v>Velkoobchod s květinami a jinými rostlinami</v>
      </c>
      <c r="H628" s="95"/>
      <c r="I628" s="97"/>
    </row>
    <row r="629" spans="1:9" ht="12.75">
      <c r="A629" s="68">
        <f>IF(ISNUMBER(SEARCH(ZAKL_DATA!$B$29,B629)),MAX($A$1:A628)+1,0)</f>
        <v>628.0</v>
      </c>
      <c r="B629" s="67" t="s">
        <v>147</v>
      </c>
      <c r="C629" s="94" t="s">
        <v>1951</v>
      </c>
      <c r="E629" t="str">
        <f>IFERROR(VLOOKUP(ROWS($E$2:E629),$A$2:$B$991,2,0),"")</f>
        <v>Velkoobchod s živými zvířaty</v>
      </c>
      <c r="H629" s="95"/>
      <c r="I629" s="97"/>
    </row>
    <row r="630" spans="1:9" ht="12.75">
      <c r="A630" s="68">
        <f>IF(ISNUMBER(SEARCH(ZAKL_DATA!$B$29,B630)),MAX($A$1:A629)+1,0)</f>
        <v>629.0</v>
      </c>
      <c r="B630" s="67" t="s">
        <v>148</v>
      </c>
      <c r="C630" s="94" t="s">
        <v>1952</v>
      </c>
      <c r="E630" t="str">
        <f>IFERROR(VLOOKUP(ROWS($E$2:E630),$A$2:$B$991,2,0),"")</f>
        <v>Velkoobchod se surovými kůžemi, kožešinami a usněmi</v>
      </c>
      <c r="H630" s="95"/>
      <c r="I630" s="97"/>
    </row>
    <row r="631" spans="1:9" ht="12.75">
      <c r="A631" s="68">
        <f>IF(ISNUMBER(SEARCH(ZAKL_DATA!$B$29,B631)),MAX($A$1:A630)+1,0)</f>
        <v>630.0</v>
      </c>
      <c r="B631" s="67" t="s">
        <v>149</v>
      </c>
      <c r="C631" s="94" t="s">
        <v>1953</v>
      </c>
      <c r="E631" t="str">
        <f>IFERROR(VLOOKUP(ROWS($E$2:E631),$A$2:$B$991,2,0),"")</f>
        <v>Velkoobchod s ovocem a zeleninou</v>
      </c>
      <c r="H631" s="95"/>
      <c r="I631" s="97"/>
    </row>
    <row r="632" spans="1:9" ht="12.75">
      <c r="A632" s="68">
        <f>IF(ISNUMBER(SEARCH(ZAKL_DATA!$B$29,B632)),MAX($A$1:A631)+1,0)</f>
        <v>631.0</v>
      </c>
      <c r="B632" s="67" t="s">
        <v>150</v>
      </c>
      <c r="C632" s="94" t="s">
        <v>1954</v>
      </c>
      <c r="E632" t="str">
        <f>IFERROR(VLOOKUP(ROWS($E$2:E632),$A$2:$B$991,2,0),"")</f>
        <v>Velkoobchod s masem a masnými výrobky</v>
      </c>
      <c r="H632" s="95"/>
      <c r="I632" s="97"/>
    </row>
    <row r="633" spans="1:9" ht="12.75">
      <c r="A633" s="68">
        <f>IF(ISNUMBER(SEARCH(ZAKL_DATA!$B$29,B633)),MAX($A$1:A632)+1,0)</f>
        <v>632.0</v>
      </c>
      <c r="B633" s="67" t="s">
        <v>151</v>
      </c>
      <c r="C633" s="94" t="s">
        <v>1955</v>
      </c>
      <c r="E633" t="str">
        <f>IFERROR(VLOOKUP(ROWS($E$2:E633),$A$2:$B$991,2,0),"")</f>
        <v>Velkoobchod s mléčnými výrobky, vejci, jedlými oleji a tuky</v>
      </c>
      <c r="H633" s="95"/>
      <c r="I633" s="97"/>
    </row>
    <row r="634" spans="1:9" ht="12.75">
      <c r="A634" s="68">
        <f>IF(ISNUMBER(SEARCH(ZAKL_DATA!$B$29,B634)),MAX($A$1:A633)+1,0)</f>
        <v>633.0</v>
      </c>
      <c r="B634" s="67" t="s">
        <v>152</v>
      </c>
      <c r="C634" s="94" t="s">
        <v>1956</v>
      </c>
      <c r="E634" t="str">
        <f>IFERROR(VLOOKUP(ROWS($E$2:E634),$A$2:$B$991,2,0),"")</f>
        <v>Velkoobchod s nápoji</v>
      </c>
      <c r="H634" s="95"/>
      <c r="I634" s="97"/>
    </row>
    <row r="635" spans="1:9" ht="12.75">
      <c r="A635" s="68">
        <f>IF(ISNUMBER(SEARCH(ZAKL_DATA!$B$29,B635)),MAX($A$1:A634)+1,0)</f>
        <v>634.0</v>
      </c>
      <c r="B635" s="67" t="s">
        <v>153</v>
      </c>
      <c r="C635" s="94" t="s">
        <v>1957</v>
      </c>
      <c r="E635" t="str">
        <f>IFERROR(VLOOKUP(ROWS($E$2:E635),$A$2:$B$991,2,0),"")</f>
        <v>Velkoobchod s tabákovými výrobky</v>
      </c>
      <c r="H635" s="95"/>
      <c r="I635" s="97"/>
    </row>
    <row r="636" spans="1:9" ht="12.75">
      <c r="A636" s="68">
        <f>IF(ISNUMBER(SEARCH(ZAKL_DATA!$B$29,B636)),MAX($A$1:A635)+1,0)</f>
        <v>635.0</v>
      </c>
      <c r="B636" s="67" t="s">
        <v>154</v>
      </c>
      <c r="C636" s="94" t="s">
        <v>1958</v>
      </c>
      <c r="E636" t="str">
        <f>IFERROR(VLOOKUP(ROWS($E$2:E636),$A$2:$B$991,2,0),"")</f>
        <v>Velkoobchod s cukrem, čokoládou a cukrovinkami</v>
      </c>
      <c r="H636" s="95"/>
      <c r="I636" s="97"/>
    </row>
    <row r="637" spans="1:9" ht="12.75">
      <c r="A637" s="68">
        <f>IF(ISNUMBER(SEARCH(ZAKL_DATA!$B$29,B637)),MAX($A$1:A636)+1,0)</f>
        <v>636.0</v>
      </c>
      <c r="B637" s="67" t="s">
        <v>155</v>
      </c>
      <c r="C637" s="94" t="s">
        <v>1959</v>
      </c>
      <c r="E637" t="str">
        <f>IFERROR(VLOOKUP(ROWS($E$2:E637),$A$2:$B$991,2,0),"")</f>
        <v>Velkoobchod s kávou, čajem, kakaem a kořením</v>
      </c>
      <c r="H637" s="95"/>
      <c r="I637" s="97"/>
    </row>
    <row r="638" spans="1:9" ht="12.75">
      <c r="A638" s="68">
        <f>IF(ISNUMBER(SEARCH(ZAKL_DATA!$B$29,B638)),MAX($A$1:A637)+1,0)</f>
        <v>637.0</v>
      </c>
      <c r="B638" s="67" t="s">
        <v>156</v>
      </c>
      <c r="C638" s="94" t="s">
        <v>1960</v>
      </c>
      <c r="E638" t="str">
        <f>IFERROR(VLOOKUP(ROWS($E$2:E638),$A$2:$B$991,2,0),"")</f>
        <v>Specializ.velkoobchod s jinými potravinami,včetně ryb,korýšů a měkkýšů</v>
      </c>
      <c r="H638" s="95"/>
      <c r="I638" s="97"/>
    </row>
    <row r="639" spans="1:9" ht="12.75">
      <c r="A639" s="68">
        <f>IF(ISNUMBER(SEARCH(ZAKL_DATA!$B$29,B639)),MAX($A$1:A638)+1,0)</f>
        <v>638.0</v>
      </c>
      <c r="B639" s="67" t="s">
        <v>157</v>
      </c>
      <c r="C639" s="94" t="s">
        <v>1961</v>
      </c>
      <c r="E639" t="str">
        <f>IFERROR(VLOOKUP(ROWS($E$2:E639),$A$2:$B$991,2,0),"")</f>
        <v>Nespecializovaný velkoobchod s potravinami,nápoji a tabákovými výroby</v>
      </c>
      <c r="H639" s="95"/>
      <c r="I639" s="97"/>
    </row>
    <row r="640" spans="1:9" ht="12.75">
      <c r="A640" s="68">
        <f>IF(ISNUMBER(SEARCH(ZAKL_DATA!$B$29,B640)),MAX($A$1:A639)+1,0)</f>
        <v>639.0</v>
      </c>
      <c r="B640" s="67" t="s">
        <v>158</v>
      </c>
      <c r="C640" s="94" t="s">
        <v>1962</v>
      </c>
      <c r="E640" t="str">
        <f>IFERROR(VLOOKUP(ROWS($E$2:E640),$A$2:$B$991,2,0),"")</f>
        <v>Velkoobchod s textilem</v>
      </c>
      <c r="H640" s="95"/>
      <c r="I640" s="97"/>
    </row>
    <row r="641" spans="1:9" ht="12.75">
      <c r="A641" s="68">
        <f>IF(ISNUMBER(SEARCH(ZAKL_DATA!$B$29,B641)),MAX($A$1:A640)+1,0)</f>
        <v>640.0</v>
      </c>
      <c r="B641" s="67" t="s">
        <v>159</v>
      </c>
      <c r="C641" s="94" t="s">
        <v>1963</v>
      </c>
      <c r="E641" t="str">
        <f>IFERROR(VLOOKUP(ROWS($E$2:E641),$A$2:$B$991,2,0),"")</f>
        <v>Velkoobchod s oděvy a obuví</v>
      </c>
      <c r="H641" s="95"/>
      <c r="I641" s="97"/>
    </row>
    <row r="642" spans="1:9" ht="12.75">
      <c r="A642" s="68">
        <f>IF(ISNUMBER(SEARCH(ZAKL_DATA!$B$29,B642)),MAX($A$1:A641)+1,0)</f>
        <v>641.0</v>
      </c>
      <c r="B642" s="67" t="s">
        <v>160</v>
      </c>
      <c r="C642" s="94" t="s">
        <v>1964</v>
      </c>
      <c r="E642" t="str">
        <f>IFERROR(VLOOKUP(ROWS($E$2:E642),$A$2:$B$991,2,0),"")</f>
        <v>Velkoobchod s elektrospotřebiči a elektronikou</v>
      </c>
      <c r="H642" s="95"/>
      <c r="I642" s="97"/>
    </row>
    <row r="643" spans="1:9" ht="12.75">
      <c r="A643" s="68">
        <f>IF(ISNUMBER(SEARCH(ZAKL_DATA!$B$29,B643)),MAX($A$1:A642)+1,0)</f>
        <v>642.0</v>
      </c>
      <c r="B643" s="67" t="s">
        <v>161</v>
      </c>
      <c r="C643" s="94" t="s">
        <v>1965</v>
      </c>
      <c r="E643" t="str">
        <f>IFERROR(VLOOKUP(ROWS($E$2:E643),$A$2:$B$991,2,0),"")</f>
        <v>Velkoobchod s porcelán.,keram.a skleněnými výrobky a čisticími prostř.</v>
      </c>
      <c r="H643" s="95"/>
      <c r="I643" s="97"/>
    </row>
    <row r="644" spans="1:9" ht="12.75">
      <c r="A644" s="68">
        <f>IF(ISNUMBER(SEARCH(ZAKL_DATA!$B$29,B644)),MAX($A$1:A643)+1,0)</f>
        <v>643.0</v>
      </c>
      <c r="B644" s="67" t="s">
        <v>162</v>
      </c>
      <c r="C644" s="94" t="s">
        <v>1966</v>
      </c>
      <c r="E644" t="str">
        <f>IFERROR(VLOOKUP(ROWS($E$2:E644),$A$2:$B$991,2,0),"")</f>
        <v>Velkoobchod s kosmetickými výrobky</v>
      </c>
      <c r="H644" s="95"/>
      <c r="I644" s="97"/>
    </row>
    <row r="645" spans="1:9" ht="12.75">
      <c r="A645" s="68">
        <f>IF(ISNUMBER(SEARCH(ZAKL_DATA!$B$29,B645)),MAX($A$1:A644)+1,0)</f>
        <v>644.0</v>
      </c>
      <c r="B645" s="67" t="s">
        <v>163</v>
      </c>
      <c r="C645" s="94" t="s">
        <v>1967</v>
      </c>
      <c r="E645" t="str">
        <f>IFERROR(VLOOKUP(ROWS($E$2:E645),$A$2:$B$991,2,0),"")</f>
        <v>Velkoobchod s farmaceutickými výrobky</v>
      </c>
      <c r="H645" s="95"/>
      <c r="I645" s="97"/>
    </row>
    <row r="646" spans="1:9" ht="12.75">
      <c r="A646" s="68">
        <f>IF(ISNUMBER(SEARCH(ZAKL_DATA!$B$29,B646)),MAX($A$1:A645)+1,0)</f>
        <v>645.0</v>
      </c>
      <c r="B646" s="67" t="s">
        <v>164</v>
      </c>
      <c r="C646" s="94" t="s">
        <v>1968</v>
      </c>
      <c r="E646" t="str">
        <f>IFERROR(VLOOKUP(ROWS($E$2:E646),$A$2:$B$991,2,0),"")</f>
        <v>Velkoobchod s nábytkem, koberci a svítidly</v>
      </c>
      <c r="H646" s="95"/>
      <c r="I646" s="97"/>
    </row>
    <row r="647" spans="1:9" ht="12.75">
      <c r="A647" s="68">
        <f>IF(ISNUMBER(SEARCH(ZAKL_DATA!$B$29,B647)),MAX($A$1:A646)+1,0)</f>
        <v>646.0</v>
      </c>
      <c r="B647" s="67" t="s">
        <v>165</v>
      </c>
      <c r="C647" s="94" t="s">
        <v>1969</v>
      </c>
      <c r="E647" t="str">
        <f>IFERROR(VLOOKUP(ROWS($E$2:E647),$A$2:$B$991,2,0),"")</f>
        <v>Velkoobchod s hodinami, hodinkami a klenoty</v>
      </c>
      <c r="H647" s="95"/>
      <c r="I647" s="97"/>
    </row>
    <row r="648" spans="1:9" ht="12.75">
      <c r="A648" s="68">
        <f>IF(ISNUMBER(SEARCH(ZAKL_DATA!$B$29,B648)),MAX($A$1:A647)+1,0)</f>
        <v>647.0</v>
      </c>
      <c r="B648" s="67" t="s">
        <v>166</v>
      </c>
      <c r="C648" s="94" t="s">
        <v>1970</v>
      </c>
      <c r="E648" t="str">
        <f>IFERROR(VLOOKUP(ROWS($E$2:E648),$A$2:$B$991,2,0),"")</f>
        <v>Velkoobchod s ostatními výrobky převážně pro domácnost</v>
      </c>
      <c r="H648" s="95"/>
      <c r="I648" s="97"/>
    </row>
    <row r="649" spans="1:9" ht="12.75">
      <c r="A649" s="68">
        <f>IF(ISNUMBER(SEARCH(ZAKL_DATA!$B$29,B649)),MAX($A$1:A648)+1,0)</f>
        <v>648.0</v>
      </c>
      <c r="B649" s="67" t="s">
        <v>167</v>
      </c>
      <c r="C649" s="94" t="s">
        <v>1971</v>
      </c>
      <c r="E649" t="str">
        <f>IFERROR(VLOOKUP(ROWS($E$2:E649),$A$2:$B$991,2,0),"")</f>
        <v>Velkoobchod s počítači, počítačovým periferním zařízením a softwarem</v>
      </c>
      <c r="H649" s="95"/>
      <c r="I649" s="97"/>
    </row>
    <row r="650" spans="1:9" ht="12.75">
      <c r="A650" s="68">
        <f>IF(ISNUMBER(SEARCH(ZAKL_DATA!$B$29,B650)),MAX($A$1:A649)+1,0)</f>
        <v>649.0</v>
      </c>
      <c r="B650" s="67" t="s">
        <v>168</v>
      </c>
      <c r="C650" s="94" t="s">
        <v>1972</v>
      </c>
      <c r="E650" t="str">
        <f>IFERROR(VLOOKUP(ROWS($E$2:E650),$A$2:$B$991,2,0),"")</f>
        <v>Velkoobchod s elektronickým a telekomunikačním zařízením a jeho díly</v>
      </c>
      <c r="H650" s="95"/>
      <c r="I650" s="97"/>
    </row>
    <row r="651" spans="1:9" ht="12.75">
      <c r="A651" s="68">
        <f>IF(ISNUMBER(SEARCH(ZAKL_DATA!$B$29,B651)),MAX($A$1:A650)+1,0)</f>
        <v>650.0</v>
      </c>
      <c r="B651" s="67" t="s">
        <v>169</v>
      </c>
      <c r="C651" s="94" t="s">
        <v>1973</v>
      </c>
      <c r="E651" t="str">
        <f>IFERROR(VLOOKUP(ROWS($E$2:E651),$A$2:$B$991,2,0),"")</f>
        <v>Velkoobchod se zemědělskými stroji, strojním zařízením a příslušenstvím</v>
      </c>
      <c r="H651" s="95"/>
      <c r="I651" s="97"/>
    </row>
    <row r="652" spans="1:9" ht="12.75">
      <c r="A652" s="68">
        <f>IF(ISNUMBER(SEARCH(ZAKL_DATA!$B$29,B652)),MAX($A$1:A651)+1,0)</f>
        <v>651.0</v>
      </c>
      <c r="B652" s="67" t="s">
        <v>170</v>
      </c>
      <c r="C652" s="94" t="s">
        <v>1974</v>
      </c>
      <c r="E652" t="str">
        <f>IFERROR(VLOOKUP(ROWS($E$2:E652),$A$2:$B$991,2,0),"")</f>
        <v>Velkoobchod s obráběcími stroji</v>
      </c>
      <c r="H652" s="95"/>
      <c r="I652" s="97"/>
    </row>
    <row r="653" spans="1:9" ht="12.75">
      <c r="A653" s="68">
        <f>IF(ISNUMBER(SEARCH(ZAKL_DATA!$B$29,B653)),MAX($A$1:A652)+1,0)</f>
        <v>652.0</v>
      </c>
      <c r="B653" s="67" t="s">
        <v>171</v>
      </c>
      <c r="C653" s="94" t="s">
        <v>1975</v>
      </c>
      <c r="E653" t="str">
        <f>IFERROR(VLOOKUP(ROWS($E$2:E653),$A$2:$B$991,2,0),"")</f>
        <v>Velkoobchod s těžebními a stavebními stroji a zařízením</v>
      </c>
      <c r="H653" s="95"/>
      <c r="I653" s="97"/>
    </row>
    <row r="654" spans="1:9" ht="12.75">
      <c r="A654" s="68">
        <f>IF(ISNUMBER(SEARCH(ZAKL_DATA!$B$29,B654)),MAX($A$1:A653)+1,0)</f>
        <v>653.0</v>
      </c>
      <c r="B654" s="67" t="s">
        <v>172</v>
      </c>
      <c r="C654" s="94" t="s">
        <v>1976</v>
      </c>
      <c r="E654" t="str">
        <f>IFERROR(VLOOKUP(ROWS($E$2:E654),$A$2:$B$991,2,0),"")</f>
        <v>Velkoobchod se strojním zařízením pro text.průmysl,šicími a plet.stroji</v>
      </c>
      <c r="H654" s="95"/>
      <c r="I654" s="97"/>
    </row>
    <row r="655" spans="1:9" ht="12.75">
      <c r="A655" s="68">
        <f>IF(ISNUMBER(SEARCH(ZAKL_DATA!$B$29,B655)),MAX($A$1:A654)+1,0)</f>
        <v>654.0</v>
      </c>
      <c r="B655" s="67" t="s">
        <v>173</v>
      </c>
      <c r="C655" s="94" t="s">
        <v>1977</v>
      </c>
      <c r="E655" t="str">
        <f>IFERROR(VLOOKUP(ROWS($E$2:E655),$A$2:$B$991,2,0),"")</f>
        <v>Velkoobchod s kancelářským nábytkem</v>
      </c>
      <c r="H655" s="95"/>
      <c r="I655" s="97"/>
    </row>
    <row r="656" spans="1:9" ht="12.75">
      <c r="A656" s="68">
        <f>IF(ISNUMBER(SEARCH(ZAKL_DATA!$B$29,B656)),MAX($A$1:A655)+1,0)</f>
        <v>655.0</v>
      </c>
      <c r="B656" s="67" t="s">
        <v>174</v>
      </c>
      <c r="C656" s="94" t="s">
        <v>1978</v>
      </c>
      <c r="E656" t="str">
        <f>IFERROR(VLOOKUP(ROWS($E$2:E656),$A$2:$B$991,2,0),"")</f>
        <v>Velkoobchod s ostatními kancelářskými stroji a zařízením</v>
      </c>
      <c r="H656" s="95"/>
      <c r="I656" s="97"/>
    </row>
    <row r="657" spans="1:9" ht="12.75">
      <c r="A657" s="68">
        <f>IF(ISNUMBER(SEARCH(ZAKL_DATA!$B$29,B657)),MAX($A$1:A656)+1,0)</f>
        <v>656.0</v>
      </c>
      <c r="B657" s="67" t="s">
        <v>175</v>
      </c>
      <c r="C657" s="94" t="s">
        <v>1979</v>
      </c>
      <c r="E657" t="str">
        <f>IFERROR(VLOOKUP(ROWS($E$2:E657),$A$2:$B$991,2,0),"")</f>
        <v>Velkoobchod s ostatními stroji a zařízením</v>
      </c>
      <c r="H657" s="95"/>
      <c r="I657" s="97"/>
    </row>
    <row r="658" spans="1:9" ht="12.75">
      <c r="A658" s="68">
        <f>IF(ISNUMBER(SEARCH(ZAKL_DATA!$B$29,B658)),MAX($A$1:A657)+1,0)</f>
        <v>657.0</v>
      </c>
      <c r="B658" s="67" t="s">
        <v>176</v>
      </c>
      <c r="C658" s="94" t="s">
        <v>1980</v>
      </c>
      <c r="E658" t="str">
        <f>IFERROR(VLOOKUP(ROWS($E$2:E658),$A$2:$B$991,2,0),"")</f>
        <v>Velkoobchod s pevnými, kapalnými a plynnými palivy a příbuznými výrobky</v>
      </c>
      <c r="H658" s="95"/>
      <c r="I658" s="97"/>
    </row>
    <row r="659" spans="1:9" ht="12.75">
      <c r="A659" s="68">
        <f>IF(ISNUMBER(SEARCH(ZAKL_DATA!$B$29,B659)),MAX($A$1:A658)+1,0)</f>
        <v>658.0</v>
      </c>
      <c r="B659" s="67" t="s">
        <v>177</v>
      </c>
      <c r="C659" s="94" t="s">
        <v>1981</v>
      </c>
      <c r="E659" t="str">
        <f>IFERROR(VLOOKUP(ROWS($E$2:E659),$A$2:$B$991,2,0),"")</f>
        <v>Velkoobchod s rudami, kovy a hutními výrobky</v>
      </c>
      <c r="H659" s="95"/>
      <c r="I659" s="97"/>
    </row>
    <row r="660" spans="1:9" ht="12.75">
      <c r="A660" s="68">
        <f>IF(ISNUMBER(SEARCH(ZAKL_DATA!$B$29,B660)),MAX($A$1:A659)+1,0)</f>
        <v>659.0</v>
      </c>
      <c r="B660" s="67" t="s">
        <v>178</v>
      </c>
      <c r="C660" s="94" t="s">
        <v>1982</v>
      </c>
      <c r="E660" t="str">
        <f>IFERROR(VLOOKUP(ROWS($E$2:E660),$A$2:$B$991,2,0),"")</f>
        <v>Velkoobchod se dřevem, stavebními materiály a sanitárním vybavením</v>
      </c>
      <c r="H660" s="95"/>
      <c r="I660" s="97"/>
    </row>
    <row r="661" spans="1:9" ht="12.75">
      <c r="A661" s="68">
        <f>IF(ISNUMBER(SEARCH(ZAKL_DATA!$B$29,B661)),MAX($A$1:A660)+1,0)</f>
        <v>660.0</v>
      </c>
      <c r="B661" s="67" t="s">
        <v>179</v>
      </c>
      <c r="C661" s="94" t="s">
        <v>1983</v>
      </c>
      <c r="E661" t="str">
        <f>IFERROR(VLOOKUP(ROWS($E$2:E661),$A$2:$B$991,2,0),"")</f>
        <v>Velkoobchod s železářským zbožím,instalatér.a topenářskými potřebami</v>
      </c>
      <c r="H661" s="95"/>
      <c r="I661" s="97"/>
    </row>
    <row r="662" spans="1:9" ht="12.75">
      <c r="A662" s="68">
        <f>IF(ISNUMBER(SEARCH(ZAKL_DATA!$B$29,B662)),MAX($A$1:A661)+1,0)</f>
        <v>661.0</v>
      </c>
      <c r="B662" s="67" t="s">
        <v>180</v>
      </c>
      <c r="C662" s="94" t="s">
        <v>1984</v>
      </c>
      <c r="E662" t="str">
        <f>IFERROR(VLOOKUP(ROWS($E$2:E662),$A$2:$B$991,2,0),"")</f>
        <v>Velkoobchod s chemickými výrobky</v>
      </c>
      <c r="H662" s="95"/>
      <c r="I662" s="97"/>
    </row>
    <row r="663" spans="1:9" ht="12.75">
      <c r="A663" s="68">
        <f>IF(ISNUMBER(SEARCH(ZAKL_DATA!$B$29,B663)),MAX($A$1:A662)+1,0)</f>
        <v>662.0</v>
      </c>
      <c r="B663" s="67" t="s">
        <v>181</v>
      </c>
      <c r="C663" s="94" t="s">
        <v>1985</v>
      </c>
      <c r="E663" t="str">
        <f>IFERROR(VLOOKUP(ROWS($E$2:E663),$A$2:$B$991,2,0),"")</f>
        <v>Velkoobchod s ostatními meziprodukty</v>
      </c>
      <c r="H663" s="95"/>
      <c r="I663" s="97"/>
    </row>
    <row r="664" spans="1:9" ht="12.75">
      <c r="A664" s="68">
        <f>IF(ISNUMBER(SEARCH(ZAKL_DATA!$B$29,B664)),MAX($A$1:A663)+1,0)</f>
        <v>663.0</v>
      </c>
      <c r="B664" s="67" t="s">
        <v>182</v>
      </c>
      <c r="C664" s="94" t="s">
        <v>1986</v>
      </c>
      <c r="E664" t="str">
        <f>IFERROR(VLOOKUP(ROWS($E$2:E664),$A$2:$B$991,2,0),"")</f>
        <v>Velkoobchod s odpadem a šrotem</v>
      </c>
      <c r="H664" s="95"/>
      <c r="I664" s="97"/>
    </row>
    <row r="665" spans="1:9" ht="12.75">
      <c r="A665" s="68">
        <f>IF(ISNUMBER(SEARCH(ZAKL_DATA!$B$29,B665)),MAX($A$1:A664)+1,0)</f>
        <v>664.0</v>
      </c>
      <c r="B665" s="67" t="s">
        <v>183</v>
      </c>
      <c r="C665" s="94" t="s">
        <v>1987</v>
      </c>
      <c r="E665" t="str">
        <f>IFERROR(VLOOKUP(ROWS($E$2:E665),$A$2:$B$991,2,0),"")</f>
        <v>Maloobchod s převahou potravin,nápojů a tabák.výrobků v nespecializ.prod.</v>
      </c>
      <c r="H665" s="95"/>
      <c r="I665" s="97"/>
    </row>
    <row r="666" spans="1:9" ht="12.75">
      <c r="A666" s="68">
        <f>IF(ISNUMBER(SEARCH(ZAKL_DATA!$B$29,B666)),MAX($A$1:A665)+1,0)</f>
        <v>665.0</v>
      </c>
      <c r="B666" s="67" t="s">
        <v>184</v>
      </c>
      <c r="C666" s="94" t="s">
        <v>1988</v>
      </c>
      <c r="E666" t="str">
        <f>IFERROR(VLOOKUP(ROWS($E$2:E666),$A$2:$B$991,2,0),"")</f>
        <v>Ostatní maloobchod v nespecializovaných prodejnách</v>
      </c>
      <c r="H666" s="95"/>
      <c r="I666" s="97"/>
    </row>
    <row r="667" spans="1:9" ht="12.75">
      <c r="A667" s="68">
        <f>IF(ISNUMBER(SEARCH(ZAKL_DATA!$B$29,B667)),MAX($A$1:A666)+1,0)</f>
        <v>666.0</v>
      </c>
      <c r="B667" s="67" t="s">
        <v>185</v>
      </c>
      <c r="C667" s="94" t="s">
        <v>1989</v>
      </c>
      <c r="E667" t="str">
        <f>IFERROR(VLOOKUP(ROWS($E$2:E667),$A$2:$B$991,2,0),"")</f>
        <v>Maloobchod s ovocem a zeleninou</v>
      </c>
      <c r="H667" s="95"/>
      <c r="I667" s="97"/>
    </row>
    <row r="668" spans="1:9" ht="12.75">
      <c r="A668" s="68">
        <f>IF(ISNUMBER(SEARCH(ZAKL_DATA!$B$29,B668)),MAX($A$1:A667)+1,0)</f>
        <v>667.0</v>
      </c>
      <c r="B668" s="67" t="s">
        <v>186</v>
      </c>
      <c r="C668" s="94" t="s">
        <v>1990</v>
      </c>
      <c r="E668" t="str">
        <f>IFERROR(VLOOKUP(ROWS($E$2:E668),$A$2:$B$991,2,0),"")</f>
        <v>Maloobchod s masem a masnými výrobky</v>
      </c>
      <c r="H668" s="95"/>
      <c r="I668" s="97"/>
    </row>
    <row r="669" spans="1:9" ht="12.75">
      <c r="A669" s="68">
        <f>IF(ISNUMBER(SEARCH(ZAKL_DATA!$B$29,B669)),MAX($A$1:A668)+1,0)</f>
        <v>668.0</v>
      </c>
      <c r="B669" s="67" t="s">
        <v>187</v>
      </c>
      <c r="C669" s="94" t="s">
        <v>1991</v>
      </c>
      <c r="E669" t="str">
        <f>IFERROR(VLOOKUP(ROWS($E$2:E669),$A$2:$B$991,2,0),"")</f>
        <v>Maloobchod s rybami, korýši a měkkýši</v>
      </c>
      <c r="H669" s="95"/>
      <c r="I669" s="97"/>
    </row>
    <row r="670" spans="1:9" ht="12.75">
      <c r="A670" s="68">
        <f>IF(ISNUMBER(SEARCH(ZAKL_DATA!$B$29,B670)),MAX($A$1:A669)+1,0)</f>
        <v>669.0</v>
      </c>
      <c r="B670" s="67" t="s">
        <v>188</v>
      </c>
      <c r="C670" s="94" t="s">
        <v>1992</v>
      </c>
      <c r="E670" t="str">
        <f>IFERROR(VLOOKUP(ROWS($E$2:E670),$A$2:$B$991,2,0),"")</f>
        <v>Maloobchod s chlebem, pečivem, cukrářskými výrobky a cukrovinkami</v>
      </c>
      <c r="H670" s="95"/>
      <c r="I670" s="97"/>
    </row>
    <row r="671" spans="1:9" ht="12.75">
      <c r="A671" s="68">
        <f>IF(ISNUMBER(SEARCH(ZAKL_DATA!$B$29,B671)),MAX($A$1:A670)+1,0)</f>
        <v>670.0</v>
      </c>
      <c r="B671" s="67" t="s">
        <v>189</v>
      </c>
      <c r="C671" s="94" t="s">
        <v>1993</v>
      </c>
      <c r="E671" t="str">
        <f>IFERROR(VLOOKUP(ROWS($E$2:E671),$A$2:$B$991,2,0),"")</f>
        <v>Maloobchod s nápoji</v>
      </c>
      <c r="H671" s="95"/>
      <c r="I671" s="97"/>
    </row>
    <row r="672" spans="1:9" ht="12.75">
      <c r="A672" s="68">
        <f>IF(ISNUMBER(SEARCH(ZAKL_DATA!$B$29,B672)),MAX($A$1:A671)+1,0)</f>
        <v>671.0</v>
      </c>
      <c r="B672" s="67" t="s">
        <v>190</v>
      </c>
      <c r="C672" s="94" t="s">
        <v>1994</v>
      </c>
      <c r="E672" t="str">
        <f>IFERROR(VLOOKUP(ROWS($E$2:E672),$A$2:$B$991,2,0),"")</f>
        <v>Maloobchod s tabákovými výrobky</v>
      </c>
      <c r="H672" s="95"/>
      <c r="I672" s="97"/>
    </row>
    <row r="673" spans="1:9" ht="12.75">
      <c r="A673" s="68">
        <f>IF(ISNUMBER(SEARCH(ZAKL_DATA!$B$29,B673)),MAX($A$1:A672)+1,0)</f>
        <v>672.0</v>
      </c>
      <c r="B673" s="67" t="s">
        <v>191</v>
      </c>
      <c r="C673" s="94" t="s">
        <v>1995</v>
      </c>
      <c r="E673" t="str">
        <f>IFERROR(VLOOKUP(ROWS($E$2:E673),$A$2:$B$991,2,0),"")</f>
        <v>Ostatní maloobchod s potravinami ve specializovaných prodejnách</v>
      </c>
      <c r="H673" s="95"/>
      <c r="I673" s="97"/>
    </row>
    <row r="674" spans="1:9" ht="12.75">
      <c r="A674" s="68">
        <f>IF(ISNUMBER(SEARCH(ZAKL_DATA!$B$29,B674)),MAX($A$1:A673)+1,0)</f>
        <v>673.0</v>
      </c>
      <c r="B674" s="67" t="s">
        <v>192</v>
      </c>
      <c r="C674" s="94" t="s">
        <v>1996</v>
      </c>
      <c r="E674" t="str">
        <f>IFERROR(VLOOKUP(ROWS($E$2:E674),$A$2:$B$991,2,0),"")</f>
        <v>Maloobchod s počítači, počítačovým periferním zařízením a softwarem</v>
      </c>
      <c r="H674" s="95"/>
      <c r="I674" s="97"/>
    </row>
    <row r="675" spans="1:9" ht="12.75">
      <c r="A675" s="68">
        <f>IF(ISNUMBER(SEARCH(ZAKL_DATA!$B$29,B675)),MAX($A$1:A674)+1,0)</f>
        <v>674.0</v>
      </c>
      <c r="B675" s="67" t="s">
        <v>193</v>
      </c>
      <c r="C675" s="94" t="s">
        <v>1997</v>
      </c>
      <c r="E675" t="str">
        <f>IFERROR(VLOOKUP(ROWS($E$2:E675),$A$2:$B$991,2,0),"")</f>
        <v>Maloobchod s telekomunikačním zařízením</v>
      </c>
      <c r="H675" s="95"/>
      <c r="I675" s="97"/>
    </row>
    <row r="676" spans="1:9" ht="12.75">
      <c r="A676" s="68">
        <f>IF(ISNUMBER(SEARCH(ZAKL_DATA!$B$29,B676)),MAX($A$1:A675)+1,0)</f>
        <v>675.0</v>
      </c>
      <c r="B676" s="67" t="s">
        <v>194</v>
      </c>
      <c r="C676" s="94" t="s">
        <v>1998</v>
      </c>
      <c r="E676" t="str">
        <f>IFERROR(VLOOKUP(ROWS($E$2:E676),$A$2:$B$991,2,0),"")</f>
        <v>Maloobchod s audio- a videozařízením</v>
      </c>
      <c r="H676" s="95"/>
      <c r="I676" s="97"/>
    </row>
    <row r="677" spans="1:9" ht="12.75">
      <c r="A677" s="68">
        <f>IF(ISNUMBER(SEARCH(ZAKL_DATA!$B$29,B677)),MAX($A$1:A676)+1,0)</f>
        <v>676.0</v>
      </c>
      <c r="B677" s="67" t="s">
        <v>195</v>
      </c>
      <c r="C677" s="94" t="s">
        <v>1999</v>
      </c>
      <c r="E677" t="str">
        <f>IFERROR(VLOOKUP(ROWS($E$2:E677),$A$2:$B$991,2,0),"")</f>
        <v>Maloobchod s textilem</v>
      </c>
      <c r="H677" s="95"/>
      <c r="I677" s="97"/>
    </row>
    <row r="678" spans="1:9" ht="12.75">
      <c r="A678" s="68">
        <f>IF(ISNUMBER(SEARCH(ZAKL_DATA!$B$29,B678)),MAX($A$1:A677)+1,0)</f>
        <v>677.0</v>
      </c>
      <c r="B678" s="67" t="s">
        <v>196</v>
      </c>
      <c r="C678" s="94" t="s">
        <v>2000</v>
      </c>
      <c r="E678" t="str">
        <f>IFERROR(VLOOKUP(ROWS($E$2:E678),$A$2:$B$991,2,0),"")</f>
        <v>Maloobchod s železářským zbožím, barvami, sklem a potřebami pro kutily</v>
      </c>
      <c r="H678" s="95"/>
      <c r="I678" s="97"/>
    </row>
    <row r="679" spans="1:9" ht="12.75">
      <c r="A679" s="68">
        <f>IF(ISNUMBER(SEARCH(ZAKL_DATA!$B$29,B679)),MAX($A$1:A678)+1,0)</f>
        <v>678.0</v>
      </c>
      <c r="B679" s="67" t="s">
        <v>197</v>
      </c>
      <c r="C679" s="94" t="s">
        <v>2001</v>
      </c>
      <c r="E679" t="str">
        <f>IFERROR(VLOOKUP(ROWS($E$2:E679),$A$2:$B$991,2,0),"")</f>
        <v>Maloobchod s koberci, podlahovými krytinami a nástěnnými obklady</v>
      </c>
      <c r="H679" s="95"/>
      <c r="I679" s="97"/>
    </row>
    <row r="680" spans="1:9" ht="12.75">
      <c r="A680" s="68">
        <f>IF(ISNUMBER(SEARCH(ZAKL_DATA!$B$29,B680)),MAX($A$1:A679)+1,0)</f>
        <v>679.0</v>
      </c>
      <c r="B680" s="67" t="s">
        <v>198</v>
      </c>
      <c r="C680" s="94" t="s">
        <v>2002</v>
      </c>
      <c r="E680" t="str">
        <f>IFERROR(VLOOKUP(ROWS($E$2:E680),$A$2:$B$991,2,0),"")</f>
        <v>Maloobchod s elektrospotřebiči a elektronikou</v>
      </c>
      <c r="H680" s="95"/>
      <c r="I680" s="97"/>
    </row>
    <row r="681" spans="1:9" ht="12.75">
      <c r="A681" s="68">
        <f>IF(ISNUMBER(SEARCH(ZAKL_DATA!$B$29,B681)),MAX($A$1:A680)+1,0)</f>
        <v>680.0</v>
      </c>
      <c r="B681" s="67" t="s">
        <v>199</v>
      </c>
      <c r="C681" s="94" t="s">
        <v>2003</v>
      </c>
      <c r="E681" t="str">
        <f>IFERROR(VLOOKUP(ROWS($E$2:E681),$A$2:$B$991,2,0),"")</f>
        <v>Maloobchod s nábytkem,svítidly a ost.výr.přev.pro dom.ve specializ.prod.</v>
      </c>
      <c r="H681" s="95"/>
      <c r="I681" s="97"/>
    </row>
    <row r="682" spans="1:9" ht="12.75">
      <c r="A682" s="68">
        <f>IF(ISNUMBER(SEARCH(ZAKL_DATA!$B$29,B682)),MAX($A$1:A681)+1,0)</f>
        <v>681.0</v>
      </c>
      <c r="B682" s="67" t="s">
        <v>200</v>
      </c>
      <c r="C682" s="94" t="s">
        <v>2004</v>
      </c>
      <c r="E682" t="str">
        <f>IFERROR(VLOOKUP(ROWS($E$2:E682),$A$2:$B$991,2,0),"")</f>
        <v>Maloobchod s knihami</v>
      </c>
      <c r="H682" s="95"/>
      <c r="I682" s="97"/>
    </row>
    <row r="683" spans="1:9" ht="12.75">
      <c r="A683" s="68">
        <f>IF(ISNUMBER(SEARCH(ZAKL_DATA!$B$29,B683)),MAX($A$1:A682)+1,0)</f>
        <v>682.0</v>
      </c>
      <c r="B683" s="67" t="s">
        <v>201</v>
      </c>
      <c r="C683" s="94" t="s">
        <v>2005</v>
      </c>
      <c r="E683" t="str">
        <f>IFERROR(VLOOKUP(ROWS($E$2:E683),$A$2:$B$991,2,0),"")</f>
        <v>Maloobchod s novinami, časopisy a papírnickým zbožím</v>
      </c>
      <c r="H683" s="95"/>
      <c r="I683" s="97"/>
    </row>
    <row r="684" spans="1:9" ht="12.75">
      <c r="A684" s="68">
        <f>IF(ISNUMBER(SEARCH(ZAKL_DATA!$B$29,B684)),MAX($A$1:A683)+1,0)</f>
        <v>683.0</v>
      </c>
      <c r="B684" s="67" t="s">
        <v>202</v>
      </c>
      <c r="C684" s="94" t="s">
        <v>2006</v>
      </c>
      <c r="E684" t="str">
        <f>IFERROR(VLOOKUP(ROWS($E$2:E684),$A$2:$B$991,2,0),"")</f>
        <v>Maloobchod s audio- a videozáznamy</v>
      </c>
      <c r="H684" s="95"/>
      <c r="I684" s="97"/>
    </row>
    <row r="685" spans="1:9" ht="12.75">
      <c r="A685" s="68">
        <f>IF(ISNUMBER(SEARCH(ZAKL_DATA!$B$29,B685)),MAX($A$1:A684)+1,0)</f>
        <v>684.0</v>
      </c>
      <c r="B685" s="67" t="s">
        <v>203</v>
      </c>
      <c r="C685" s="94" t="s">
        <v>2007</v>
      </c>
      <c r="E685" t="str">
        <f>IFERROR(VLOOKUP(ROWS($E$2:E685),$A$2:$B$991,2,0),"")</f>
        <v>Maloobchod se sportovním vybavením</v>
      </c>
      <c r="H685" s="95"/>
      <c r="I685" s="97"/>
    </row>
    <row r="686" spans="1:9" ht="12.75">
      <c r="A686" s="68">
        <f>IF(ISNUMBER(SEARCH(ZAKL_DATA!$B$29,B686)),MAX($A$1:A685)+1,0)</f>
        <v>685.0</v>
      </c>
      <c r="B686" s="67" t="s">
        <v>204</v>
      </c>
      <c r="C686" s="94" t="s">
        <v>2008</v>
      </c>
      <c r="E686" t="str">
        <f>IFERROR(VLOOKUP(ROWS($E$2:E686),$A$2:$B$991,2,0),"")</f>
        <v>Maloobchod s hrami a hračkami</v>
      </c>
      <c r="H686" s="95"/>
      <c r="I686" s="97"/>
    </row>
    <row r="687" spans="1:9" ht="12.75">
      <c r="A687" s="68">
        <f>IF(ISNUMBER(SEARCH(ZAKL_DATA!$B$29,B687)),MAX($A$1:A686)+1,0)</f>
        <v>686.0</v>
      </c>
      <c r="B687" s="67" t="s">
        <v>205</v>
      </c>
      <c r="C687" s="94" t="s">
        <v>2009</v>
      </c>
      <c r="E687" t="str">
        <f>IFERROR(VLOOKUP(ROWS($E$2:E687),$A$2:$B$991,2,0),"")</f>
        <v>Maloobchod s oděvy</v>
      </c>
      <c r="H687" s="95"/>
      <c r="I687" s="97"/>
    </row>
    <row r="688" spans="1:9" ht="12.75">
      <c r="A688" s="68">
        <f>IF(ISNUMBER(SEARCH(ZAKL_DATA!$B$29,B688)),MAX($A$1:A687)+1,0)</f>
        <v>687.0</v>
      </c>
      <c r="B688" s="67" t="s">
        <v>206</v>
      </c>
      <c r="C688" s="94" t="s">
        <v>2010</v>
      </c>
      <c r="E688" t="str">
        <f>IFERROR(VLOOKUP(ROWS($E$2:E688),$A$2:$B$991,2,0),"")</f>
        <v>Maloobchod s obuví a koženými výrobky</v>
      </c>
      <c r="H688" s="95"/>
      <c r="I688" s="97"/>
    </row>
    <row r="689" spans="1:9" ht="12.75">
      <c r="A689" s="68">
        <f>IF(ISNUMBER(SEARCH(ZAKL_DATA!$B$29,B689)),MAX($A$1:A688)+1,0)</f>
        <v>688.0</v>
      </c>
      <c r="B689" s="67" t="s">
        <v>207</v>
      </c>
      <c r="C689" s="94" t="s">
        <v>2011</v>
      </c>
      <c r="E689" t="str">
        <f>IFERROR(VLOOKUP(ROWS($E$2:E689),$A$2:$B$991,2,0),"")</f>
        <v>Maloobchod s farmaceutickými přípravky</v>
      </c>
      <c r="H689" s="95"/>
      <c r="I689" s="97"/>
    </row>
    <row r="690" spans="1:9" ht="12.75">
      <c r="A690" s="68">
        <f>IF(ISNUMBER(SEARCH(ZAKL_DATA!$B$29,B690)),MAX($A$1:A689)+1,0)</f>
        <v>689.0</v>
      </c>
      <c r="B690" s="67" t="s">
        <v>208</v>
      </c>
      <c r="C690" s="94" t="s">
        <v>2012</v>
      </c>
      <c r="E690" t="str">
        <f>IFERROR(VLOOKUP(ROWS($E$2:E690),$A$2:$B$991,2,0),"")</f>
        <v>Maloobchod se zdravotnickými a ortopedickými výrobky</v>
      </c>
      <c r="H690" s="95"/>
      <c r="I690" s="97"/>
    </row>
    <row r="691" spans="1:9" ht="12.75">
      <c r="A691" s="68">
        <f>IF(ISNUMBER(SEARCH(ZAKL_DATA!$B$29,B691)),MAX($A$1:A690)+1,0)</f>
        <v>690.0</v>
      </c>
      <c r="B691" s="67" t="s">
        <v>209</v>
      </c>
      <c r="C691" s="94" t="s">
        <v>2013</v>
      </c>
      <c r="E691" t="str">
        <f>IFERROR(VLOOKUP(ROWS($E$2:E691),$A$2:$B$991,2,0),"")</f>
        <v>Maloobchod s kosmetickými a toaletními výrobky</v>
      </c>
      <c r="H691" s="95"/>
      <c r="I691" s="97"/>
    </row>
    <row r="692" spans="1:9" ht="12.75">
      <c r="A692" s="68">
        <f>IF(ISNUMBER(SEARCH(ZAKL_DATA!$B$29,B692)),MAX($A$1:A691)+1,0)</f>
        <v>691.0</v>
      </c>
      <c r="B692" s="67" t="s">
        <v>210</v>
      </c>
      <c r="C692" s="94" t="s">
        <v>2014</v>
      </c>
      <c r="E692" t="str">
        <f>IFERROR(VLOOKUP(ROWS($E$2:E692),$A$2:$B$991,2,0),"")</f>
        <v>Maloob.s květinami,rostl.,osivy,hnoj.,zvířaty pro záj.chov a krmivy pro ně</v>
      </c>
      <c r="H692" s="95"/>
      <c r="I692" s="97"/>
    </row>
    <row r="693" spans="1:9" ht="12.75">
      <c r="A693" s="68">
        <f>IF(ISNUMBER(SEARCH(ZAKL_DATA!$B$29,B693)),MAX($A$1:A692)+1,0)</f>
        <v>692.0</v>
      </c>
      <c r="B693" s="67" t="s">
        <v>211</v>
      </c>
      <c r="C693" s="94" t="s">
        <v>2015</v>
      </c>
      <c r="E693" t="str">
        <f>IFERROR(VLOOKUP(ROWS($E$2:E693),$A$2:$B$991,2,0),"")</f>
        <v>Maloobchod s hodinami, hodinkami a klenoty</v>
      </c>
      <c r="H693" s="95"/>
      <c r="I693" s="97"/>
    </row>
    <row r="694" spans="1:9" ht="12.75">
      <c r="A694" s="68">
        <f>IF(ISNUMBER(SEARCH(ZAKL_DATA!$B$29,B694)),MAX($A$1:A693)+1,0)</f>
        <v>693.0</v>
      </c>
      <c r="B694" s="67" t="s">
        <v>212</v>
      </c>
      <c r="C694" s="94" t="s">
        <v>2016</v>
      </c>
      <c r="E694" t="str">
        <f>IFERROR(VLOOKUP(ROWS($E$2:E694),$A$2:$B$991,2,0),"")</f>
        <v>Ostatní maloobchod s novým zbožím ve specializovaných prodejnách</v>
      </c>
      <c r="H694" s="95"/>
      <c r="I694" s="97"/>
    </row>
    <row r="695" spans="1:9" ht="12.75">
      <c r="A695" s="68">
        <f>IF(ISNUMBER(SEARCH(ZAKL_DATA!$B$29,B695)),MAX($A$1:A694)+1,0)</f>
        <v>694.0</v>
      </c>
      <c r="B695" s="67" t="s">
        <v>213</v>
      </c>
      <c r="C695" s="94" t="s">
        <v>2017</v>
      </c>
      <c r="E695" t="str">
        <f>IFERROR(VLOOKUP(ROWS($E$2:E695),$A$2:$B$991,2,0),"")</f>
        <v>Maloobchod s použitým zbožím v prodejnách</v>
      </c>
      <c r="H695" s="95"/>
      <c r="I695" s="97"/>
    </row>
    <row r="696" spans="1:9" ht="12.75">
      <c r="A696" s="68">
        <f>IF(ISNUMBER(SEARCH(ZAKL_DATA!$B$29,B696)),MAX($A$1:A695)+1,0)</f>
        <v>695.0</v>
      </c>
      <c r="B696" s="67" t="s">
        <v>214</v>
      </c>
      <c r="C696" s="94" t="s">
        <v>2018</v>
      </c>
      <c r="E696" t="str">
        <f>IFERROR(VLOOKUP(ROWS($E$2:E696),$A$2:$B$991,2,0),"")</f>
        <v>Maloobchod s potravinami,nápoji a tabák.výrobky ve stáncích a na trzích</v>
      </c>
      <c r="H696" s="95"/>
      <c r="I696" s="97"/>
    </row>
    <row r="697" spans="1:9" ht="12.75">
      <c r="A697" s="68">
        <f>IF(ISNUMBER(SEARCH(ZAKL_DATA!$B$29,B697)),MAX($A$1:A696)+1,0)</f>
        <v>696.0</v>
      </c>
      <c r="B697" s="67" t="s">
        <v>215</v>
      </c>
      <c r="C697" s="94" t="s">
        <v>2019</v>
      </c>
      <c r="E697" t="str">
        <f>IFERROR(VLOOKUP(ROWS($E$2:E697),$A$2:$B$991,2,0),"")</f>
        <v>Maloobchod s textilem, oděvy a obuví ve stáncích a na trzích</v>
      </c>
      <c r="H697" s="95"/>
      <c r="I697" s="97"/>
    </row>
    <row r="698" spans="1:9" ht="12.75">
      <c r="A698" s="68">
        <f>IF(ISNUMBER(SEARCH(ZAKL_DATA!$B$29,B698)),MAX($A$1:A697)+1,0)</f>
        <v>697.0</v>
      </c>
      <c r="B698" s="67" t="s">
        <v>216</v>
      </c>
      <c r="C698" s="94" t="s">
        <v>2020</v>
      </c>
      <c r="E698" t="str">
        <f>IFERROR(VLOOKUP(ROWS($E$2:E698),$A$2:$B$991,2,0),"")</f>
        <v>Maloobchod s ostatním zbožím ve stáncích a na trzích</v>
      </c>
      <c r="H698" s="95"/>
      <c r="I698" s="97"/>
    </row>
    <row r="699" spans="1:9" ht="12.75">
      <c r="A699" s="68">
        <f>IF(ISNUMBER(SEARCH(ZAKL_DATA!$B$29,B699)),MAX($A$1:A698)+1,0)</f>
        <v>698.0</v>
      </c>
      <c r="B699" s="67" t="s">
        <v>217</v>
      </c>
      <c r="C699" s="94" t="s">
        <v>2021</v>
      </c>
      <c r="E699" t="str">
        <f>IFERROR(VLOOKUP(ROWS($E$2:E699),$A$2:$B$991,2,0),"")</f>
        <v>Maloobchod prostřednictvím internetu nebo zásilkové služby</v>
      </c>
      <c r="H699" s="95"/>
      <c r="I699" s="97"/>
    </row>
    <row r="700" spans="1:9" ht="12.75">
      <c r="A700" s="68">
        <f>IF(ISNUMBER(SEARCH(ZAKL_DATA!$B$29,B700)),MAX($A$1:A699)+1,0)</f>
        <v>699.0</v>
      </c>
      <c r="B700" s="67" t="s">
        <v>218</v>
      </c>
      <c r="C700" s="94" t="s">
        <v>2022</v>
      </c>
      <c r="E700" t="str">
        <f>IFERROR(VLOOKUP(ROWS($E$2:E700),$A$2:$B$991,2,0),"")</f>
        <v>Ostatní maloobchod mimo prodejny, stánky a trhy</v>
      </c>
      <c r="H700" s="95"/>
      <c r="I700" s="97"/>
    </row>
    <row r="701" spans="1:9" ht="12.75">
      <c r="A701" s="68">
        <f>IF(ISNUMBER(SEARCH(ZAKL_DATA!$B$29,B701)),MAX($A$1:A700)+1,0)</f>
        <v>700.0</v>
      </c>
      <c r="B701" s="67" t="s">
        <v>219</v>
      </c>
      <c r="C701" s="94" t="s">
        <v>2023</v>
      </c>
      <c r="E701" t="str">
        <f>IFERROR(VLOOKUP(ROWS($E$2:E701),$A$2:$B$991,2,0),"")</f>
        <v>Městská a příměstská pozemní osobní doprava</v>
      </c>
      <c r="H701" s="95"/>
      <c r="I701" s="97"/>
    </row>
    <row r="702" spans="1:9" ht="12.75">
      <c r="A702" s="68">
        <f>IF(ISNUMBER(SEARCH(ZAKL_DATA!$B$29,B702)),MAX($A$1:A701)+1,0)</f>
        <v>701.0</v>
      </c>
      <c r="B702" s="67" t="s">
        <v>220</v>
      </c>
      <c r="C702" s="94" t="s">
        <v>2024</v>
      </c>
      <c r="E702" t="str">
        <f>IFERROR(VLOOKUP(ROWS($E$2:E702),$A$2:$B$991,2,0),"")</f>
        <v>Taxislužba a pronájem osobních vozů s řidičem</v>
      </c>
      <c r="H702" s="95"/>
      <c r="I702" s="97"/>
    </row>
    <row r="703" spans="1:9" ht="12.75">
      <c r="A703" s="68">
        <f>IF(ISNUMBER(SEARCH(ZAKL_DATA!$B$29,B703)),MAX($A$1:A702)+1,0)</f>
        <v>702.0</v>
      </c>
      <c r="B703" s="67" t="s">
        <v>221</v>
      </c>
      <c r="C703" s="94" t="s">
        <v>2025</v>
      </c>
      <c r="E703" t="str">
        <f>IFERROR(VLOOKUP(ROWS($E$2:E703),$A$2:$B$991,2,0),"")</f>
        <v>Ostatní pozemní osobní doprava j. n.</v>
      </c>
      <c r="H703" s="95"/>
      <c r="I703" s="97"/>
    </row>
    <row r="704" spans="1:9" ht="12.75">
      <c r="A704" s="68">
        <f>IF(ISNUMBER(SEARCH(ZAKL_DATA!$B$29,B704)),MAX($A$1:A703)+1,0)</f>
        <v>703.0</v>
      </c>
      <c r="B704" s="67" t="s">
        <v>222</v>
      </c>
      <c r="C704" s="94" t="s">
        <v>2026</v>
      </c>
      <c r="E704" t="str">
        <f>IFERROR(VLOOKUP(ROWS($E$2:E704),$A$2:$B$991,2,0),"")</f>
        <v>Silniční nákladní doprava</v>
      </c>
      <c r="H704" s="95"/>
      <c r="I704" s="97"/>
    </row>
    <row r="705" spans="1:9" ht="12.75">
      <c r="A705" s="68">
        <f>IF(ISNUMBER(SEARCH(ZAKL_DATA!$B$29,B705)),MAX($A$1:A704)+1,0)</f>
        <v>704.0</v>
      </c>
      <c r="B705" s="67" t="s">
        <v>223</v>
      </c>
      <c r="C705" s="94" t="s">
        <v>2027</v>
      </c>
      <c r="E705" t="str">
        <f>IFERROR(VLOOKUP(ROWS($E$2:E705),$A$2:$B$991,2,0),"")</f>
        <v>Stěhovací služby</v>
      </c>
      <c r="H705" s="95"/>
      <c r="I705" s="97"/>
    </row>
    <row r="706" spans="1:9" ht="12.75">
      <c r="A706" s="68">
        <f>IF(ISNUMBER(SEARCH(ZAKL_DATA!$B$29,B706)),MAX($A$1:A705)+1,0)</f>
        <v>705.0</v>
      </c>
      <c r="B706" s="67" t="s">
        <v>354</v>
      </c>
      <c r="C706" s="94" t="s">
        <v>2028</v>
      </c>
      <c r="E706" t="str">
        <f>IFERROR(VLOOKUP(ROWS($E$2:E706),$A$2:$B$991,2,0),"")</f>
        <v>Těžba černého uhlí</v>
      </c>
      <c r="H706" s="95"/>
      <c r="I706" s="97"/>
    </row>
    <row r="707" spans="1:9" ht="12.75">
      <c r="A707" s="68">
        <f>IF(ISNUMBER(SEARCH(ZAKL_DATA!$B$29,B707)),MAX($A$1:A706)+1,0)</f>
        <v>706.0</v>
      </c>
      <c r="B707" s="67" t="s">
        <v>355</v>
      </c>
      <c r="C707" s="94" t="s">
        <v>2029</v>
      </c>
      <c r="E707" t="str">
        <f>IFERROR(VLOOKUP(ROWS($E$2:E707),$A$2:$B$991,2,0),"")</f>
        <v>Úprava černého uhlí</v>
      </c>
      <c r="H707" s="95"/>
      <c r="I707" s="97"/>
    </row>
    <row r="708" spans="1:9" ht="12.75">
      <c r="A708" s="68">
        <f>IF(ISNUMBER(SEARCH(ZAKL_DATA!$B$29,B708)),MAX($A$1:A707)+1,0)</f>
        <v>707.0</v>
      </c>
      <c r="B708" s="67" t="s">
        <v>224</v>
      </c>
      <c r="C708" s="94" t="s">
        <v>2030</v>
      </c>
      <c r="E708" t="str">
        <f>IFERROR(VLOOKUP(ROWS($E$2:E708),$A$2:$B$991,2,0),"")</f>
        <v>Letecká nákladní doprava</v>
      </c>
      <c r="H708" s="95"/>
      <c r="I708" s="97"/>
    </row>
    <row r="709" spans="1:9" ht="12.75">
      <c r="A709" s="68">
        <f>IF(ISNUMBER(SEARCH(ZAKL_DATA!$B$29,B709)),MAX($A$1:A708)+1,0)</f>
        <v>708.0</v>
      </c>
      <c r="B709" s="67" t="s">
        <v>225</v>
      </c>
      <c r="C709" s="94" t="s">
        <v>2031</v>
      </c>
      <c r="E709" t="str">
        <f>IFERROR(VLOOKUP(ROWS($E$2:E709),$A$2:$B$991,2,0),"")</f>
        <v>Kosmická doprava</v>
      </c>
      <c r="H709" s="95"/>
      <c r="I709" s="97"/>
    </row>
    <row r="710" spans="1:9" ht="12.75">
      <c r="A710" s="68">
        <f>IF(ISNUMBER(SEARCH(ZAKL_DATA!$B$29,B710)),MAX($A$1:A709)+1,0)</f>
        <v>709.0</v>
      </c>
      <c r="B710" s="67" t="s">
        <v>356</v>
      </c>
      <c r="C710" s="94" t="s">
        <v>2032</v>
      </c>
      <c r="E710" t="str">
        <f>IFERROR(VLOOKUP(ROWS($E$2:E710),$A$2:$B$991,2,0),"")</f>
        <v>Těžba hnědého uhlí, kromě lignitu</v>
      </c>
      <c r="H710" s="95"/>
      <c r="I710" s="97"/>
    </row>
    <row r="711" spans="1:9" ht="12.75">
      <c r="A711" s="68">
        <f>IF(ISNUMBER(SEARCH(ZAKL_DATA!$B$29,B711)),MAX($A$1:A710)+1,0)</f>
        <v>710.0</v>
      </c>
      <c r="B711" s="67" t="s">
        <v>357</v>
      </c>
      <c r="C711" s="94" t="s">
        <v>2033</v>
      </c>
      <c r="E711" t="str">
        <f>IFERROR(VLOOKUP(ROWS($E$2:E711),$A$2:$B$991,2,0),"")</f>
        <v>Úprava hnědého uhlí, kromě lignitu</v>
      </c>
      <c r="H711" s="95"/>
      <c r="I711" s="97"/>
    </row>
    <row r="712" spans="1:9" ht="12.75">
      <c r="A712" s="68">
        <f>IF(ISNUMBER(SEARCH(ZAKL_DATA!$B$29,B712)),MAX($A$1:A711)+1,0)</f>
        <v>711.0</v>
      </c>
      <c r="B712" s="67" t="s">
        <v>358</v>
      </c>
      <c r="C712" s="94" t="s">
        <v>2034</v>
      </c>
      <c r="E712" t="str">
        <f>IFERROR(VLOOKUP(ROWS($E$2:E712),$A$2:$B$991,2,0),"")</f>
        <v>Těžba lignitu</v>
      </c>
      <c r="H712" s="95"/>
      <c r="I712" s="97"/>
    </row>
    <row r="713" spans="1:9" ht="12.75">
      <c r="A713" s="68">
        <f>IF(ISNUMBER(SEARCH(ZAKL_DATA!$B$29,B713)),MAX($A$1:A712)+1,0)</f>
        <v>712.0</v>
      </c>
      <c r="B713" s="67" t="s">
        <v>359</v>
      </c>
      <c r="C713" s="94" t="s">
        <v>2035</v>
      </c>
      <c r="E713" t="str">
        <f>IFERROR(VLOOKUP(ROWS($E$2:E713),$A$2:$B$991,2,0),"")</f>
        <v>Úprava lignitu</v>
      </c>
      <c r="H713" s="95"/>
      <c r="I713" s="97"/>
    </row>
    <row r="714" spans="1:9" ht="12.75">
      <c r="A714" s="68">
        <f>IF(ISNUMBER(SEARCH(ZAKL_DATA!$B$29,B714)),MAX($A$1:A713)+1,0)</f>
        <v>713.0</v>
      </c>
      <c r="B714" s="67" t="s">
        <v>226</v>
      </c>
      <c r="C714" s="94" t="s">
        <v>2036</v>
      </c>
      <c r="E714" t="str">
        <f>IFERROR(VLOOKUP(ROWS($E$2:E714),$A$2:$B$991,2,0),"")</f>
        <v>Činnosti související s pozemní dopravou</v>
      </c>
      <c r="H714" s="95"/>
      <c r="I714" s="97"/>
    </row>
    <row r="715" spans="1:9" ht="12.75">
      <c r="A715" s="68">
        <f>IF(ISNUMBER(SEARCH(ZAKL_DATA!$B$29,B715)),MAX($A$1:A714)+1,0)</f>
        <v>714.0</v>
      </c>
      <c r="B715" s="67" t="s">
        <v>227</v>
      </c>
      <c r="C715" s="94" t="s">
        <v>2037</v>
      </c>
      <c r="E715" t="str">
        <f>IFERROR(VLOOKUP(ROWS($E$2:E715),$A$2:$B$991,2,0),"")</f>
        <v>Činnosti související s vodní dopravou</v>
      </c>
      <c r="H715" s="95"/>
      <c r="I715" s="97"/>
    </row>
    <row r="716" spans="1:9" ht="12.75">
      <c r="A716" s="68">
        <f>IF(ISNUMBER(SEARCH(ZAKL_DATA!$B$29,B716)),MAX($A$1:A715)+1,0)</f>
        <v>715.0</v>
      </c>
      <c r="B716" s="67" t="s">
        <v>228</v>
      </c>
      <c r="C716" s="94" t="s">
        <v>2038</v>
      </c>
      <c r="E716" t="str">
        <f>IFERROR(VLOOKUP(ROWS($E$2:E716),$A$2:$B$991,2,0),"")</f>
        <v>Činnosti související s leteckou dopravou</v>
      </c>
      <c r="H716" s="95"/>
      <c r="I716" s="97"/>
    </row>
    <row r="717" spans="1:9" ht="12.75">
      <c r="A717" s="68">
        <f>IF(ISNUMBER(SEARCH(ZAKL_DATA!$B$29,B717)),MAX($A$1:A716)+1,0)</f>
        <v>716.0</v>
      </c>
      <c r="B717" s="67" t="s">
        <v>229</v>
      </c>
      <c r="C717" s="94" t="s">
        <v>2039</v>
      </c>
      <c r="E717" t="str">
        <f>IFERROR(VLOOKUP(ROWS($E$2:E717),$A$2:$B$991,2,0),"")</f>
        <v>Manipulace s nákladem</v>
      </c>
      <c r="H717" s="95"/>
      <c r="I717" s="97"/>
    </row>
    <row r="718" spans="1:9" ht="12.75">
      <c r="A718" s="68">
        <f>IF(ISNUMBER(SEARCH(ZAKL_DATA!$B$29,B718)),MAX($A$1:A717)+1,0)</f>
        <v>717.0</v>
      </c>
      <c r="B718" s="67" t="s">
        <v>230</v>
      </c>
      <c r="C718" s="94" t="s">
        <v>2040</v>
      </c>
      <c r="E718" t="str">
        <f>IFERROR(VLOOKUP(ROWS($E$2:E718),$A$2:$B$991,2,0),"")</f>
        <v>Ostatní vedlejší činnosti v dopravě</v>
      </c>
      <c r="H718" s="95"/>
      <c r="I718" s="97"/>
    </row>
    <row r="719" spans="1:9" ht="12.75">
      <c r="A719" s="68">
        <f>IF(ISNUMBER(SEARCH(ZAKL_DATA!$B$29,B719)),MAX($A$1:A718)+1,0)</f>
        <v>718.0</v>
      </c>
      <c r="B719" s="67" t="s">
        <v>231</v>
      </c>
      <c r="C719" s="94" t="s">
        <v>2041</v>
      </c>
      <c r="E719" t="str">
        <f>IFERROR(VLOOKUP(ROWS($E$2:E719),$A$2:$B$991,2,0),"")</f>
        <v>Poskytování cateringových služeb</v>
      </c>
      <c r="H719" s="95"/>
      <c r="I719" s="97"/>
    </row>
    <row r="720" spans="1:9" ht="12.75">
      <c r="A720" s="68">
        <f>IF(ISNUMBER(SEARCH(ZAKL_DATA!$B$29,B720)),MAX($A$1:A719)+1,0)</f>
        <v>719.0</v>
      </c>
      <c r="B720" s="67" t="s">
        <v>232</v>
      </c>
      <c r="C720" s="94" t="s">
        <v>2042</v>
      </c>
      <c r="E720" t="str">
        <f>IFERROR(VLOOKUP(ROWS($E$2:E720),$A$2:$B$991,2,0),"")</f>
        <v>Poskytování ostatních stravovacích služeb</v>
      </c>
      <c r="H720" s="95"/>
      <c r="I720" s="97"/>
    </row>
    <row r="721" spans="1:9" ht="12.75">
      <c r="A721" s="68">
        <f>IF(ISNUMBER(SEARCH(ZAKL_DATA!$B$29,B721)),MAX($A$1:A720)+1,0)</f>
        <v>720.0</v>
      </c>
      <c r="B721" s="67" t="s">
        <v>233</v>
      </c>
      <c r="C721" s="94" t="s">
        <v>2043</v>
      </c>
      <c r="E721" t="str">
        <f>IFERROR(VLOOKUP(ROWS($E$2:E721),$A$2:$B$991,2,0),"")</f>
        <v>Vydávání knih</v>
      </c>
      <c r="H721" s="95"/>
      <c r="I721" s="97"/>
    </row>
    <row r="722" spans="1:9" ht="12.75">
      <c r="A722" s="68">
        <f>IF(ISNUMBER(SEARCH(ZAKL_DATA!$B$29,B722)),MAX($A$1:A721)+1,0)</f>
        <v>721.0</v>
      </c>
      <c r="B722" s="67" t="s">
        <v>234</v>
      </c>
      <c r="C722" s="94" t="s">
        <v>2044</v>
      </c>
      <c r="E722" t="str">
        <f>IFERROR(VLOOKUP(ROWS($E$2:E722),$A$2:$B$991,2,0),"")</f>
        <v>Vydávání adresářů a jiných seznamů</v>
      </c>
      <c r="H722" s="95"/>
      <c r="I722" s="97"/>
    </row>
    <row r="723" spans="1:9" ht="12.75">
      <c r="A723" s="68">
        <f>IF(ISNUMBER(SEARCH(ZAKL_DATA!$B$29,B723)),MAX($A$1:A722)+1,0)</f>
        <v>722.0</v>
      </c>
      <c r="B723" s="67" t="s">
        <v>235</v>
      </c>
      <c r="C723" s="94" t="s">
        <v>2045</v>
      </c>
      <c r="E723" t="str">
        <f>IFERROR(VLOOKUP(ROWS($E$2:E723),$A$2:$B$991,2,0),"")</f>
        <v>Vydávání novin</v>
      </c>
      <c r="H723" s="95"/>
      <c r="I723" s="97"/>
    </row>
    <row r="724" spans="1:9" ht="12.75">
      <c r="A724" s="68">
        <f>IF(ISNUMBER(SEARCH(ZAKL_DATA!$B$29,B724)),MAX($A$1:A723)+1,0)</f>
        <v>723.0</v>
      </c>
      <c r="B724" s="67" t="s">
        <v>236</v>
      </c>
      <c r="C724" s="94" t="s">
        <v>2046</v>
      </c>
      <c r="E724" t="str">
        <f>IFERROR(VLOOKUP(ROWS($E$2:E724),$A$2:$B$991,2,0),"")</f>
        <v>Vydávání časopisů a ostatních periodických publikací</v>
      </c>
      <c r="H724" s="95"/>
      <c r="I724" s="97"/>
    </row>
    <row r="725" spans="1:9" ht="12.75">
      <c r="A725" s="68">
        <f>IF(ISNUMBER(SEARCH(ZAKL_DATA!$B$29,B725)),MAX($A$1:A724)+1,0)</f>
        <v>724.0</v>
      </c>
      <c r="B725" s="67" t="s">
        <v>237</v>
      </c>
      <c r="C725" s="94" t="s">
        <v>2047</v>
      </c>
      <c r="E725" t="str">
        <f>IFERROR(VLOOKUP(ROWS($E$2:E725),$A$2:$B$991,2,0),"")</f>
        <v>Ostatní vydavatelské činnosti</v>
      </c>
      <c r="H725" s="95"/>
      <c r="I725" s="97"/>
    </row>
    <row r="726" spans="1:9" ht="12.75">
      <c r="A726" s="68">
        <f>IF(ISNUMBER(SEARCH(ZAKL_DATA!$B$29,B726)),MAX($A$1:A725)+1,0)</f>
        <v>725.0</v>
      </c>
      <c r="B726" s="67" t="s">
        <v>238</v>
      </c>
      <c r="C726" s="94" t="s">
        <v>2048</v>
      </c>
      <c r="E726" t="str">
        <f>IFERROR(VLOOKUP(ROWS($E$2:E726),$A$2:$B$991,2,0),"")</f>
        <v>Vydávání počítačových her</v>
      </c>
      <c r="H726" s="95"/>
      <c r="I726" s="97"/>
    </row>
    <row r="727" spans="1:9" ht="12.75">
      <c r="A727" s="68">
        <f>IF(ISNUMBER(SEARCH(ZAKL_DATA!$B$29,B727)),MAX($A$1:A726)+1,0)</f>
        <v>726.0</v>
      </c>
      <c r="B727" s="67" t="s">
        <v>239</v>
      </c>
      <c r="C727" s="94" t="s">
        <v>2049</v>
      </c>
      <c r="E727" t="str">
        <f>IFERROR(VLOOKUP(ROWS($E$2:E727),$A$2:$B$991,2,0),"")</f>
        <v>Ostatní vydávání softwaru</v>
      </c>
      <c r="H727" s="95"/>
      <c r="I727" s="97"/>
    </row>
    <row r="728" spans="1:9" ht="12.75">
      <c r="A728" s="68">
        <f>IF(ISNUMBER(SEARCH(ZAKL_DATA!$B$29,B728)),MAX($A$1:A727)+1,0)</f>
        <v>727.0</v>
      </c>
      <c r="B728" s="67" t="s">
        <v>240</v>
      </c>
      <c r="C728" s="94" t="s">
        <v>2050</v>
      </c>
      <c r="E728" t="str">
        <f>IFERROR(VLOOKUP(ROWS($E$2:E728),$A$2:$B$991,2,0),"")</f>
        <v>Produkce filmů, videozáznamů a televizních programů</v>
      </c>
      <c r="H728" s="95"/>
      <c r="I728" s="97"/>
    </row>
    <row r="729" spans="1:9" ht="12.75">
      <c r="A729" s="68">
        <f>IF(ISNUMBER(SEARCH(ZAKL_DATA!$B$29,B729)),MAX($A$1:A728)+1,0)</f>
        <v>728.0</v>
      </c>
      <c r="B729" s="67" t="s">
        <v>241</v>
      </c>
      <c r="C729" s="94" t="s">
        <v>2051</v>
      </c>
      <c r="E729" t="str">
        <f>IFERROR(VLOOKUP(ROWS($E$2:E729),$A$2:$B$991,2,0),"")</f>
        <v>Postprodukce filmů, videozáznamů a televizních programů</v>
      </c>
      <c r="H729" s="95"/>
      <c r="I729" s="97"/>
    </row>
    <row r="730" spans="1:9" ht="12.75">
      <c r="A730" s="68">
        <f>IF(ISNUMBER(SEARCH(ZAKL_DATA!$B$29,B730)),MAX($A$1:A729)+1,0)</f>
        <v>729.0</v>
      </c>
      <c r="B730" s="67" t="s">
        <v>242</v>
      </c>
      <c r="C730" s="94" t="s">
        <v>2052</v>
      </c>
      <c r="E730" t="str">
        <f>IFERROR(VLOOKUP(ROWS($E$2:E730),$A$2:$B$991,2,0),"")</f>
        <v>Distribuce filmů, videozáznamů a televizních programů</v>
      </c>
      <c r="H730" s="95"/>
      <c r="I730" s="97"/>
    </row>
    <row r="731" spans="1:9" ht="12.75">
      <c r="A731" s="68">
        <f>IF(ISNUMBER(SEARCH(ZAKL_DATA!$B$29,B731)),MAX($A$1:A730)+1,0)</f>
        <v>730.0</v>
      </c>
      <c r="B731" s="67" t="s">
        <v>243</v>
      </c>
      <c r="C731" s="94" t="s">
        <v>2053</v>
      </c>
      <c r="E731" t="str">
        <f>IFERROR(VLOOKUP(ROWS($E$2:E731),$A$2:$B$991,2,0),"")</f>
        <v>Promítání filmů</v>
      </c>
      <c r="H731" s="95"/>
      <c r="I731" s="97"/>
    </row>
    <row r="732" spans="1:9" ht="12.75">
      <c r="A732" s="68">
        <f>IF(ISNUMBER(SEARCH(ZAKL_DATA!$B$29,B732)),MAX($A$1:A731)+1,0)</f>
        <v>731.0</v>
      </c>
      <c r="B732" s="67" t="s">
        <v>244</v>
      </c>
      <c r="C732" s="94" t="s">
        <v>2054</v>
      </c>
      <c r="E732" t="str">
        <f>IFERROR(VLOOKUP(ROWS($E$2:E732),$A$2:$B$991,2,0),"")</f>
        <v>Programování</v>
      </c>
      <c r="H732" s="95"/>
      <c r="I732" s="97"/>
    </row>
    <row r="733" spans="1:9" ht="12.75">
      <c r="A733" s="68">
        <f>IF(ISNUMBER(SEARCH(ZAKL_DATA!$B$29,B733)),MAX($A$1:A732)+1,0)</f>
        <v>732.0</v>
      </c>
      <c r="B733" s="67" t="s">
        <v>245</v>
      </c>
      <c r="C733" s="94" t="s">
        <v>2055</v>
      </c>
      <c r="E733" t="str">
        <f>IFERROR(VLOOKUP(ROWS($E$2:E733),$A$2:$B$991,2,0),"")</f>
        <v>Poradenství v oblasti informačních technologií</v>
      </c>
      <c r="H733" s="95"/>
      <c r="I733" s="97"/>
    </row>
    <row r="734" spans="1:9" ht="12.75">
      <c r="A734" s="68">
        <f>IF(ISNUMBER(SEARCH(ZAKL_DATA!$B$29,B734)),MAX($A$1:A733)+1,0)</f>
        <v>733.0</v>
      </c>
      <c r="B734" s="67" t="s">
        <v>246</v>
      </c>
      <c r="C734" s="94" t="s">
        <v>2056</v>
      </c>
      <c r="E734" t="str">
        <f>IFERROR(VLOOKUP(ROWS($E$2:E734),$A$2:$B$991,2,0),"")</f>
        <v>Správa počítačového vybavení</v>
      </c>
      <c r="H734" s="95"/>
      <c r="I734" s="97"/>
    </row>
    <row r="735" spans="1:9" ht="12.75">
      <c r="A735" s="68">
        <f>IF(ISNUMBER(SEARCH(ZAKL_DATA!$B$29,B735)),MAX($A$1:A734)+1,0)</f>
        <v>734.0</v>
      </c>
      <c r="B735" s="67" t="s">
        <v>247</v>
      </c>
      <c r="C735" s="94" t="s">
        <v>2057</v>
      </c>
      <c r="E735" t="str">
        <f>IFERROR(VLOOKUP(ROWS($E$2:E735),$A$2:$B$991,2,0),"")</f>
        <v>Ostatní činnosti v oblasti informačních technologií</v>
      </c>
      <c r="H735" s="95"/>
      <c r="I735" s="97"/>
    </row>
    <row r="736" spans="1:9" ht="12.75">
      <c r="A736" s="68">
        <f>IF(ISNUMBER(SEARCH(ZAKL_DATA!$B$29,B736)),MAX($A$1:A735)+1,0)</f>
        <v>735.0</v>
      </c>
      <c r="B736" s="67" t="s">
        <v>248</v>
      </c>
      <c r="C736" s="94" t="s">
        <v>2058</v>
      </c>
      <c r="E736" t="str">
        <f>IFERROR(VLOOKUP(ROWS($E$2:E736),$A$2:$B$991,2,0),"")</f>
        <v>Činnosti související se zpracováním dat a hostingem</v>
      </c>
      <c r="H736" s="95"/>
      <c r="I736" s="97"/>
    </row>
    <row r="737" spans="1:9" ht="12.75">
      <c r="A737" s="68">
        <f>IF(ISNUMBER(SEARCH(ZAKL_DATA!$B$29,B737)),MAX($A$1:A736)+1,0)</f>
        <v>736.0</v>
      </c>
      <c r="B737" s="67" t="s">
        <v>249</v>
      </c>
      <c r="C737" s="94" t="s">
        <v>2059</v>
      </c>
      <c r="E737" t="str">
        <f>IFERROR(VLOOKUP(ROWS($E$2:E737),$A$2:$B$991,2,0),"")</f>
        <v>Činnosti související s webovými portály</v>
      </c>
      <c r="H737" s="95"/>
      <c r="I737" s="97"/>
    </row>
    <row r="738" spans="1:9" ht="12.75">
      <c r="A738" s="68">
        <f>IF(ISNUMBER(SEARCH(ZAKL_DATA!$B$29,B738)),MAX($A$1:A737)+1,0)</f>
        <v>737.0</v>
      </c>
      <c r="B738" s="67" t="s">
        <v>250</v>
      </c>
      <c r="C738" s="94" t="s">
        <v>2060</v>
      </c>
      <c r="E738" t="str">
        <f>IFERROR(VLOOKUP(ROWS($E$2:E738),$A$2:$B$991,2,0),"")</f>
        <v>Činnosti zpravodajských tiskových kanceláří a agentur</v>
      </c>
      <c r="H738" s="95"/>
      <c r="I738" s="97"/>
    </row>
    <row r="739" spans="1:9" ht="12.75">
      <c r="A739" s="68">
        <f>IF(ISNUMBER(SEARCH(ZAKL_DATA!$B$29,B739)),MAX($A$1:A738)+1,0)</f>
        <v>738.0</v>
      </c>
      <c r="B739" s="67" t="s">
        <v>251</v>
      </c>
      <c r="C739" s="94" t="s">
        <v>2061</v>
      </c>
      <c r="E739" t="str">
        <f>IFERROR(VLOOKUP(ROWS($E$2:E739),$A$2:$B$991,2,0),"")</f>
        <v>Ostatní informační činnosti j. n.</v>
      </c>
      <c r="H739" s="95"/>
      <c r="I739" s="97"/>
    </row>
    <row r="740" spans="1:9" ht="12.75">
      <c r="A740" s="68">
        <f>IF(ISNUMBER(SEARCH(ZAKL_DATA!$B$29,B740)),MAX($A$1:A739)+1,0)</f>
        <v>739.0</v>
      </c>
      <c r="B740" s="67" t="s">
        <v>252</v>
      </c>
      <c r="C740" s="94" t="s">
        <v>2062</v>
      </c>
      <c r="E740" t="str">
        <f>IFERROR(VLOOKUP(ROWS($E$2:E740),$A$2:$B$991,2,0),"")</f>
        <v>Centrální bankovnictví</v>
      </c>
      <c r="H740" s="95"/>
      <c r="I740" s="97"/>
    </row>
    <row r="741" spans="1:9" ht="12.75">
      <c r="A741" s="68">
        <f>IF(ISNUMBER(SEARCH(ZAKL_DATA!$B$29,B741)),MAX($A$1:A740)+1,0)</f>
        <v>740.0</v>
      </c>
      <c r="B741" s="67" t="s">
        <v>253</v>
      </c>
      <c r="C741" s="94" t="s">
        <v>2063</v>
      </c>
      <c r="E741" t="str">
        <f>IFERROR(VLOOKUP(ROWS($E$2:E741),$A$2:$B$991,2,0),"")</f>
        <v>Ostatní peněžní zprostředkování</v>
      </c>
      <c r="H741" s="95"/>
      <c r="I741" s="97"/>
    </row>
    <row r="742" spans="1:9" ht="12.75">
      <c r="A742" s="68">
        <f>IF(ISNUMBER(SEARCH(ZAKL_DATA!$B$29,B742)),MAX($A$1:A741)+1,0)</f>
        <v>741.0</v>
      </c>
      <c r="B742" s="67" t="s">
        <v>254</v>
      </c>
      <c r="C742" s="94" t="s">
        <v>2064</v>
      </c>
      <c r="E742" t="str">
        <f>IFERROR(VLOOKUP(ROWS($E$2:E742),$A$2:$B$991,2,0),"")</f>
        <v>Finanční leasing</v>
      </c>
      <c r="H742" s="95"/>
      <c r="I742" s="97"/>
    </row>
    <row r="743" spans="1:9" ht="12.75">
      <c r="A743" s="68">
        <f>IF(ISNUMBER(SEARCH(ZAKL_DATA!$B$29,B743)),MAX($A$1:A742)+1,0)</f>
        <v>742.0</v>
      </c>
      <c r="B743" s="67" t="s">
        <v>255</v>
      </c>
      <c r="C743" s="94" t="s">
        <v>2065</v>
      </c>
      <c r="E743" t="str">
        <f>IFERROR(VLOOKUP(ROWS($E$2:E743),$A$2:$B$991,2,0),"")</f>
        <v>Ostatní poskytování úvěrů</v>
      </c>
      <c r="H743" s="95"/>
      <c r="I743" s="97"/>
    </row>
    <row r="744" spans="1:9" ht="12.75">
      <c r="A744" s="68">
        <f>IF(ISNUMBER(SEARCH(ZAKL_DATA!$B$29,B744)),MAX($A$1:A743)+1,0)</f>
        <v>743.0</v>
      </c>
      <c r="B744" s="67" t="s">
        <v>256</v>
      </c>
      <c r="C744" s="94" t="s">
        <v>2066</v>
      </c>
      <c r="E744" t="str">
        <f>IFERROR(VLOOKUP(ROWS($E$2:E744),$A$2:$B$991,2,0),"")</f>
        <v>Ostatní finanční zprostředkování j. n.</v>
      </c>
      <c r="H744" s="95"/>
      <c r="I744" s="97"/>
    </row>
    <row r="745" spans="1:9" ht="12.75">
      <c r="A745" s="68">
        <f>IF(ISNUMBER(SEARCH(ZAKL_DATA!$B$29,B745)),MAX($A$1:A744)+1,0)</f>
        <v>744.0</v>
      </c>
      <c r="B745" s="67" t="s">
        <v>257</v>
      </c>
      <c r="C745" s="94" t="s">
        <v>2067</v>
      </c>
      <c r="E745" t="str">
        <f>IFERROR(VLOOKUP(ROWS($E$2:E745),$A$2:$B$991,2,0),"")</f>
        <v>životní pojištění</v>
      </c>
      <c r="H745" s="95"/>
      <c r="I745" s="97"/>
    </row>
    <row r="746" spans="1:9" ht="12.75">
      <c r="A746" s="68">
        <f>IF(ISNUMBER(SEARCH(ZAKL_DATA!$B$29,B746)),MAX($A$1:A745)+1,0)</f>
        <v>745.0</v>
      </c>
      <c r="B746" s="67" t="s">
        <v>258</v>
      </c>
      <c r="C746" s="94" t="s">
        <v>2068</v>
      </c>
      <c r="E746" t="str">
        <f>IFERROR(VLOOKUP(ROWS($E$2:E746),$A$2:$B$991,2,0),"")</f>
        <v>Neživotní pojištění</v>
      </c>
      <c r="H746" s="95"/>
      <c r="I746" s="97"/>
    </row>
    <row r="747" spans="1:9" ht="12.75">
      <c r="A747" s="68">
        <f>IF(ISNUMBER(SEARCH(ZAKL_DATA!$B$29,B747)),MAX($A$1:A746)+1,0)</f>
        <v>746.0</v>
      </c>
      <c r="B747" s="67" t="s">
        <v>259</v>
      </c>
      <c r="C747" s="94" t="s">
        <v>2069</v>
      </c>
      <c r="E747" t="str">
        <f>IFERROR(VLOOKUP(ROWS($E$2:E747),$A$2:$B$991,2,0),"")</f>
        <v>Řízení a správa finančních trhů</v>
      </c>
      <c r="H747" s="95"/>
      <c r="I747" s="97"/>
    </row>
    <row r="748" spans="1:9" ht="12.75">
      <c r="A748" s="68">
        <f>IF(ISNUMBER(SEARCH(ZAKL_DATA!$B$29,B748)),MAX($A$1:A747)+1,0)</f>
        <v>747.0</v>
      </c>
      <c r="B748" s="67" t="s">
        <v>260</v>
      </c>
      <c r="C748" s="94" t="s">
        <v>2070</v>
      </c>
      <c r="E748" t="str">
        <f>IFERROR(VLOOKUP(ROWS($E$2:E748),$A$2:$B$991,2,0),"")</f>
        <v>Obchodování s cennými papíry a komoditami na burzách</v>
      </c>
      <c r="H748" s="95"/>
      <c r="I748" s="97"/>
    </row>
    <row r="749" spans="1:9" ht="12.75">
      <c r="A749" s="68">
        <f>IF(ISNUMBER(SEARCH(ZAKL_DATA!$B$29,B749)),MAX($A$1:A748)+1,0)</f>
        <v>748.0</v>
      </c>
      <c r="B749" s="67" t="s">
        <v>261</v>
      </c>
      <c r="C749" s="94" t="s">
        <v>2071</v>
      </c>
      <c r="E749" t="str">
        <f>IFERROR(VLOOKUP(ROWS($E$2:E749),$A$2:$B$991,2,0),"")</f>
        <v>Ostatní pomocné činnosti související s finančním zprostředkováním</v>
      </c>
      <c r="H749" s="95"/>
      <c r="I749" s="97"/>
    </row>
    <row r="750" spans="1:9" ht="12.75">
      <c r="A750" s="68">
        <f>IF(ISNUMBER(SEARCH(ZAKL_DATA!$B$29,B750)),MAX($A$1:A749)+1,0)</f>
        <v>749.0</v>
      </c>
      <c r="B750" s="67" t="s">
        <v>262</v>
      </c>
      <c r="C750" s="94" t="s">
        <v>2072</v>
      </c>
      <c r="E750" t="str">
        <f>IFERROR(VLOOKUP(ROWS($E$2:E750),$A$2:$B$991,2,0),"")</f>
        <v>Vyhodnocování rizik a škod</v>
      </c>
      <c r="H750" s="95"/>
      <c r="I750" s="97"/>
    </row>
    <row r="751" spans="1:9" ht="12.75">
      <c r="A751" s="68">
        <f>IF(ISNUMBER(SEARCH(ZAKL_DATA!$B$29,B751)),MAX($A$1:A750)+1,0)</f>
        <v>750.0</v>
      </c>
      <c r="B751" s="67" t="s">
        <v>263</v>
      </c>
      <c r="C751" s="94" t="s">
        <v>2073</v>
      </c>
      <c r="E751" t="str">
        <f>IFERROR(VLOOKUP(ROWS($E$2:E751),$A$2:$B$991,2,0),"")</f>
        <v>Činnosti zástupců pojišťovny a makléřů</v>
      </c>
      <c r="H751" s="95"/>
      <c r="I751" s="97"/>
    </row>
    <row r="752" spans="1:9" ht="12.75">
      <c r="A752" s="68">
        <f>IF(ISNUMBER(SEARCH(ZAKL_DATA!$B$29,B752)),MAX($A$1:A751)+1,0)</f>
        <v>751.0</v>
      </c>
      <c r="B752" s="67" t="s">
        <v>264</v>
      </c>
      <c r="C752" s="94" t="s">
        <v>2074</v>
      </c>
      <c r="E752" t="str">
        <f>IFERROR(VLOOKUP(ROWS($E$2:E752),$A$2:$B$991,2,0),"")</f>
        <v>Ostatní pomocné činnosti související s pojišťovnictvím a penz.fin.</v>
      </c>
      <c r="H752" s="95"/>
      <c r="I752" s="97"/>
    </row>
    <row r="753" spans="1:9" ht="12.75">
      <c r="A753" s="68">
        <f>IF(ISNUMBER(SEARCH(ZAKL_DATA!$B$29,B753)),MAX($A$1:A752)+1,0)</f>
        <v>752.0</v>
      </c>
      <c r="B753" s="67" t="s">
        <v>265</v>
      </c>
      <c r="C753" s="94" t="s">
        <v>2075</v>
      </c>
      <c r="E753" t="str">
        <f>IFERROR(VLOOKUP(ROWS($E$2:E753),$A$2:$B$991,2,0),"")</f>
        <v>Zprostředkovatelské činnosti realitních agentur</v>
      </c>
      <c r="H753" s="95"/>
      <c r="I753" s="97"/>
    </row>
    <row r="754" spans="1:9" ht="12.75">
      <c r="A754" s="68">
        <f>IF(ISNUMBER(SEARCH(ZAKL_DATA!$B$29,B754)),MAX($A$1:A753)+1,0)</f>
        <v>753.0</v>
      </c>
      <c r="B754" s="67" t="s">
        <v>266</v>
      </c>
      <c r="C754" s="94" t="s">
        <v>2076</v>
      </c>
      <c r="E754" t="str">
        <f>IFERROR(VLOOKUP(ROWS($E$2:E754),$A$2:$B$991,2,0),"")</f>
        <v>Správa nemovitostí na základě smlouvy</v>
      </c>
      <c r="H754" s="95"/>
      <c r="I754" s="97"/>
    </row>
    <row r="755" spans="1:9" ht="12.75">
      <c r="A755" s="68">
        <f>IF(ISNUMBER(SEARCH(ZAKL_DATA!$B$29,B755)),MAX($A$1:A754)+1,0)</f>
        <v>754.0</v>
      </c>
      <c r="B755" s="67" t="s">
        <v>267</v>
      </c>
      <c r="C755" s="94" t="s">
        <v>2077</v>
      </c>
      <c r="E755" t="str">
        <f>IFERROR(VLOOKUP(ROWS($E$2:E755),$A$2:$B$991,2,0),"")</f>
        <v>Poradenství v oblasti vztahů s veřejností a komunikace</v>
      </c>
      <c r="H755" s="95"/>
      <c r="I755" s="97"/>
    </row>
    <row r="756" spans="1:9" ht="12.75">
      <c r="A756" s="68">
        <f>IF(ISNUMBER(SEARCH(ZAKL_DATA!$B$29,B756)),MAX($A$1:A755)+1,0)</f>
        <v>755.0</v>
      </c>
      <c r="B756" s="67" t="s">
        <v>268</v>
      </c>
      <c r="C756" s="94" t="s">
        <v>2078</v>
      </c>
      <c r="E756" t="str">
        <f>IFERROR(VLOOKUP(ROWS($E$2:E756),$A$2:$B$991,2,0),"")</f>
        <v>Ostatní poradenství v oblasti podnikání a řízení</v>
      </c>
      <c r="H756" s="95"/>
      <c r="I756" s="97"/>
    </row>
    <row r="757" spans="1:9" ht="12.75">
      <c r="A757" s="68">
        <f>IF(ISNUMBER(SEARCH(ZAKL_DATA!$B$29,B757)),MAX($A$1:A756)+1,0)</f>
        <v>756.0</v>
      </c>
      <c r="B757" s="67" t="s">
        <v>360</v>
      </c>
      <c r="C757" s="94" t="s">
        <v>2079</v>
      </c>
      <c r="E757" t="str">
        <f>IFERROR(VLOOKUP(ROWS($E$2:E757),$A$2:$B$991,2,0),"")</f>
        <v>Těžba železných rud</v>
      </c>
      <c r="H757" s="95"/>
      <c r="I757" s="97"/>
    </row>
    <row r="758" spans="1:9" ht="12.75">
      <c r="A758" s="68">
        <f>IF(ISNUMBER(SEARCH(ZAKL_DATA!$B$29,B758)),MAX($A$1:A757)+1,0)</f>
        <v>757.0</v>
      </c>
      <c r="B758" s="67" t="s">
        <v>361</v>
      </c>
      <c r="C758" s="94" t="s">
        <v>2080</v>
      </c>
      <c r="E758" t="str">
        <f>IFERROR(VLOOKUP(ROWS($E$2:E758),$A$2:$B$991,2,0),"")</f>
        <v>Úprava železných rud</v>
      </c>
      <c r="H758" s="95"/>
      <c r="I758" s="97"/>
    </row>
    <row r="759" spans="1:9" ht="12.75">
      <c r="A759" s="68">
        <f>IF(ISNUMBER(SEARCH(ZAKL_DATA!$B$29,B759)),MAX($A$1:A758)+1,0)</f>
        <v>758.0</v>
      </c>
      <c r="B759" s="67" t="s">
        <v>269</v>
      </c>
      <c r="C759" s="94" t="s">
        <v>2081</v>
      </c>
      <c r="E759" t="str">
        <f>IFERROR(VLOOKUP(ROWS($E$2:E759),$A$2:$B$991,2,0),"")</f>
        <v>Architektonické činnosti</v>
      </c>
      <c r="H759" s="95"/>
      <c r="I759" s="97"/>
    </row>
    <row r="760" spans="1:9" ht="12.75">
      <c r="A760" s="68">
        <f>IF(ISNUMBER(SEARCH(ZAKL_DATA!$B$29,B760)),MAX($A$1:A759)+1,0)</f>
        <v>759.0</v>
      </c>
      <c r="B760" s="67" t="s">
        <v>270</v>
      </c>
      <c r="C760" s="94" t="s">
        <v>2082</v>
      </c>
      <c r="E760" t="str">
        <f>IFERROR(VLOOKUP(ROWS($E$2:E760),$A$2:$B$991,2,0),"")</f>
        <v>Inženýrské činnosti a související technické poradenství</v>
      </c>
      <c r="H760" s="95"/>
      <c r="I760" s="97"/>
    </row>
    <row r="761" spans="1:9" ht="12.75">
      <c r="A761" s="68">
        <f>IF(ISNUMBER(SEARCH(ZAKL_DATA!$B$29,B761)),MAX($A$1:A760)+1,0)</f>
        <v>760.0</v>
      </c>
      <c r="B761" s="67" t="s">
        <v>271</v>
      </c>
      <c r="C761" s="94" t="s">
        <v>2083</v>
      </c>
      <c r="E761" t="str">
        <f>IFERROR(VLOOKUP(ROWS($E$2:E761),$A$2:$B$991,2,0),"")</f>
        <v>Výzkum a vývoj v oblasti biotechnologie</v>
      </c>
      <c r="H761" s="95"/>
      <c r="I761" s="97"/>
    </row>
    <row r="762" spans="1:9" ht="12.75">
      <c r="A762" s="68">
        <f>IF(ISNUMBER(SEARCH(ZAKL_DATA!$B$29,B762)),MAX($A$1:A761)+1,0)</f>
        <v>761.0</v>
      </c>
      <c r="B762" s="67" t="s">
        <v>362</v>
      </c>
      <c r="C762" s="94" t="s">
        <v>2084</v>
      </c>
      <c r="E762" t="str">
        <f>IFERROR(VLOOKUP(ROWS($E$2:E762),$A$2:$B$991,2,0),"")</f>
        <v>Těžba uranových a thoriových rud</v>
      </c>
      <c r="H762" s="95"/>
      <c r="I762" s="97"/>
    </row>
    <row r="763" spans="1:9" ht="12.75">
      <c r="A763" s="68">
        <f>IF(ISNUMBER(SEARCH(ZAKL_DATA!$B$29,B763)),MAX($A$1:A762)+1,0)</f>
        <v>762.0</v>
      </c>
      <c r="B763" s="67" t="s">
        <v>363</v>
      </c>
      <c r="C763" s="94" t="s">
        <v>2085</v>
      </c>
      <c r="E763" t="str">
        <f>IFERROR(VLOOKUP(ROWS($E$2:E763),$A$2:$B$991,2,0),"")</f>
        <v>Úprava uranových a thoriových rud</v>
      </c>
      <c r="H763" s="95"/>
      <c r="I763" s="97"/>
    </row>
    <row r="764" spans="1:9" ht="12.75">
      <c r="A764" s="68">
        <f>IF(ISNUMBER(SEARCH(ZAKL_DATA!$B$29,B764)),MAX($A$1:A763)+1,0)</f>
        <v>763.0</v>
      </c>
      <c r="B764" s="67" t="s">
        <v>272</v>
      </c>
      <c r="C764" s="94" t="s">
        <v>2086</v>
      </c>
      <c r="E764" t="str">
        <f>IFERROR(VLOOKUP(ROWS($E$2:E764),$A$2:$B$991,2,0),"")</f>
        <v>Ostatní výzkum a vývoj voblasti přírodních atechnických věd</v>
      </c>
      <c r="H764" s="95"/>
      <c r="I764" s="97"/>
    </row>
    <row r="765" spans="1:9" ht="12.75">
      <c r="A765" s="68">
        <f>IF(ISNUMBER(SEARCH(ZAKL_DATA!$B$29,B765)),MAX($A$1:A764)+1,0)</f>
        <v>764.0</v>
      </c>
      <c r="B765" s="67" t="s">
        <v>364</v>
      </c>
      <c r="C765" s="94" t="s">
        <v>2087</v>
      </c>
      <c r="E765" t="str">
        <f>IFERROR(VLOOKUP(ROWS($E$2:E765),$A$2:$B$991,2,0),"")</f>
        <v>Těžba ostatních neželezných rud</v>
      </c>
      <c r="H765" s="95"/>
      <c r="I765" s="97"/>
    </row>
    <row r="766" spans="1:9" ht="12.75">
      <c r="A766" s="68">
        <f>IF(ISNUMBER(SEARCH(ZAKL_DATA!$B$29,B766)),MAX($A$1:A765)+1,0)</f>
        <v>765.0</v>
      </c>
      <c r="B766" s="67" t="s">
        <v>365</v>
      </c>
      <c r="C766" s="94" t="s">
        <v>2088</v>
      </c>
      <c r="E766" t="str">
        <f>IFERROR(VLOOKUP(ROWS($E$2:E766),$A$2:$B$991,2,0),"")</f>
        <v>Úprava ostatních neželezných rud</v>
      </c>
      <c r="H766" s="95"/>
      <c r="I766" s="97"/>
    </row>
    <row r="767" spans="1:9" ht="12.75">
      <c r="A767" s="68">
        <f>IF(ISNUMBER(SEARCH(ZAKL_DATA!$B$29,B767)),MAX($A$1:A766)+1,0)</f>
        <v>766.0</v>
      </c>
      <c r="B767" s="67" t="s">
        <v>273</v>
      </c>
      <c r="C767" s="94" t="s">
        <v>2089</v>
      </c>
      <c r="E767" t="str">
        <f>IFERROR(VLOOKUP(ROWS($E$2:E767),$A$2:$B$991,2,0),"")</f>
        <v>Činnosti reklamních agentur</v>
      </c>
      <c r="H767" s="95"/>
      <c r="I767" s="97"/>
    </row>
    <row r="768" spans="1:9" ht="12.75">
      <c r="A768" s="68">
        <f>IF(ISNUMBER(SEARCH(ZAKL_DATA!$B$29,B768)),MAX($A$1:A767)+1,0)</f>
        <v>767.0</v>
      </c>
      <c r="B768" s="67" t="s">
        <v>274</v>
      </c>
      <c r="C768" s="94" t="s">
        <v>2090</v>
      </c>
      <c r="E768" t="str">
        <f>IFERROR(VLOOKUP(ROWS($E$2:E768),$A$2:$B$991,2,0),"")</f>
        <v>Zastupování médií při prodeji reklamního času a prostoru</v>
      </c>
      <c r="H768" s="95"/>
      <c r="I768" s="97"/>
    </row>
    <row r="769" spans="1:9" ht="12.75">
      <c r="A769" s="68">
        <f>IF(ISNUMBER(SEARCH(ZAKL_DATA!$B$29,B769)),MAX($A$1:A768)+1,0)</f>
        <v>768.0</v>
      </c>
      <c r="B769" s="67" t="s">
        <v>275</v>
      </c>
      <c r="C769" s="94" t="s">
        <v>2091</v>
      </c>
      <c r="E769" t="str">
        <f>IFERROR(VLOOKUP(ROWS($E$2:E769),$A$2:$B$991,2,0),"")</f>
        <v>Pronájem a leasing automob.a jiných lehkých motor.vozidel,kromě motocyklů</v>
      </c>
      <c r="H769" s="95"/>
      <c r="I769" s="97"/>
    </row>
    <row r="770" spans="1:9" ht="12.75">
      <c r="A770" s="68">
        <f>IF(ISNUMBER(SEARCH(ZAKL_DATA!$B$29,B770)),MAX($A$1:A769)+1,0)</f>
        <v>769.0</v>
      </c>
      <c r="B770" s="67" t="s">
        <v>276</v>
      </c>
      <c r="C770" s="94" t="s">
        <v>2092</v>
      </c>
      <c r="E770" t="str">
        <f>IFERROR(VLOOKUP(ROWS($E$2:E770),$A$2:$B$991,2,0),"")</f>
        <v>Pronájem a leasing nákladních automobilů</v>
      </c>
      <c r="H770" s="95"/>
      <c r="I770" s="97"/>
    </row>
    <row r="771" spans="1:9" ht="12.75">
      <c r="A771" s="68">
        <f>IF(ISNUMBER(SEARCH(ZAKL_DATA!$B$29,B771)),MAX($A$1:A770)+1,0)</f>
        <v>770.0</v>
      </c>
      <c r="B771" s="67" t="s">
        <v>277</v>
      </c>
      <c r="C771" s="94" t="s">
        <v>2093</v>
      </c>
      <c r="E771" t="str">
        <f>IFERROR(VLOOKUP(ROWS($E$2:E771),$A$2:$B$991,2,0),"")</f>
        <v>Pronájem a leasing rekreačních a sportovních potřeb</v>
      </c>
      <c r="H771" s="95"/>
      <c r="I771" s="97"/>
    </row>
    <row r="772" spans="1:9" ht="12.75">
      <c r="A772" s="68">
        <f>IF(ISNUMBER(SEARCH(ZAKL_DATA!$B$29,B772)),MAX($A$1:A771)+1,0)</f>
        <v>771.0</v>
      </c>
      <c r="B772" s="67" t="s">
        <v>278</v>
      </c>
      <c r="C772" s="94" t="s">
        <v>2094</v>
      </c>
      <c r="E772" t="str">
        <f>IFERROR(VLOOKUP(ROWS($E$2:E772),$A$2:$B$991,2,0),"")</f>
        <v>Pronájem videokazet a disků</v>
      </c>
      <c r="H772" s="95"/>
      <c r="I772" s="97"/>
    </row>
    <row r="773" spans="1:9" ht="12.75">
      <c r="A773" s="68">
        <f>IF(ISNUMBER(SEARCH(ZAKL_DATA!$B$29,B773)),MAX($A$1:A772)+1,0)</f>
        <v>772.0</v>
      </c>
      <c r="B773" s="67" t="s">
        <v>279</v>
      </c>
      <c r="C773" s="94" t="s">
        <v>2095</v>
      </c>
      <c r="E773" t="str">
        <f>IFERROR(VLOOKUP(ROWS($E$2:E773),$A$2:$B$991,2,0),"")</f>
        <v>Pronájem a leasing ost.výrobků pro osob.potřebu a převážně pro domácnost</v>
      </c>
      <c r="H773" s="95"/>
      <c r="I773" s="97"/>
    </row>
    <row r="774" spans="1:9" ht="12.75">
      <c r="A774" s="68">
        <f>IF(ISNUMBER(SEARCH(ZAKL_DATA!$B$29,B774)),MAX($A$1:A773)+1,0)</f>
        <v>773.0</v>
      </c>
      <c r="B774" s="67" t="s">
        <v>280</v>
      </c>
      <c r="C774" s="94" t="s">
        <v>2096</v>
      </c>
      <c r="E774" t="str">
        <f>IFERROR(VLOOKUP(ROWS($E$2:E774),$A$2:$B$991,2,0),"")</f>
        <v>Pronájem a leasing zemědělských strojů a zařízení</v>
      </c>
      <c r="H774" s="95"/>
      <c r="I774" s="97"/>
    </row>
    <row r="775" spans="1:9" ht="12.75">
      <c r="A775" s="68">
        <f>IF(ISNUMBER(SEARCH(ZAKL_DATA!$B$29,B775)),MAX($A$1:A774)+1,0)</f>
        <v>774.0</v>
      </c>
      <c r="B775" s="67" t="s">
        <v>281</v>
      </c>
      <c r="C775" s="94" t="s">
        <v>2097</v>
      </c>
      <c r="E775" t="str">
        <f>IFERROR(VLOOKUP(ROWS($E$2:E775),$A$2:$B$991,2,0),"")</f>
        <v>Pronájem a leasing stavebních strojů a zařízení</v>
      </c>
      <c r="H775" s="95"/>
      <c r="I775" s="97"/>
    </row>
    <row r="776" spans="1:9" ht="12.75">
      <c r="A776" s="68">
        <f>IF(ISNUMBER(SEARCH(ZAKL_DATA!$B$29,B776)),MAX($A$1:A775)+1,0)</f>
        <v>775.0</v>
      </c>
      <c r="B776" s="67" t="s">
        <v>282</v>
      </c>
      <c r="C776" s="94" t="s">
        <v>2098</v>
      </c>
      <c r="E776" t="str">
        <f>IFERROR(VLOOKUP(ROWS($E$2:E776),$A$2:$B$991,2,0),"")</f>
        <v>Pronájem a leasing kancelářských strojů a zařízení, včetně počítačů</v>
      </c>
      <c r="H776" s="95"/>
      <c r="I776" s="97"/>
    </row>
    <row r="777" spans="1:9" ht="12.75">
      <c r="A777" s="68">
        <f>IF(ISNUMBER(SEARCH(ZAKL_DATA!$B$29,B777)),MAX($A$1:A776)+1,0)</f>
        <v>776.0</v>
      </c>
      <c r="B777" s="67" t="s">
        <v>283</v>
      </c>
      <c r="C777" s="94" t="s">
        <v>2099</v>
      </c>
      <c r="E777" t="str">
        <f>IFERROR(VLOOKUP(ROWS($E$2:E777),$A$2:$B$991,2,0),"")</f>
        <v>Pronájem a leasing vodních dopravních prostředků</v>
      </c>
      <c r="H777" s="95"/>
      <c r="I777" s="97"/>
    </row>
    <row r="778" spans="1:9" ht="12.75">
      <c r="A778" s="68">
        <f>IF(ISNUMBER(SEARCH(ZAKL_DATA!$B$29,B778)),MAX($A$1:A777)+1,0)</f>
        <v>777.0</v>
      </c>
      <c r="B778" s="67" t="s">
        <v>284</v>
      </c>
      <c r="C778" s="94" t="s">
        <v>2100</v>
      </c>
      <c r="E778" t="str">
        <f>IFERROR(VLOOKUP(ROWS($E$2:E778),$A$2:$B$991,2,0),"")</f>
        <v>Pronájem a leasing leteckých dopravních prostředků</v>
      </c>
      <c r="H778" s="95"/>
      <c r="I778" s="97"/>
    </row>
    <row r="779" spans="1:9" ht="12.75">
      <c r="A779" s="68">
        <f>IF(ISNUMBER(SEARCH(ZAKL_DATA!$B$29,B779)),MAX($A$1:A778)+1,0)</f>
        <v>778.0</v>
      </c>
      <c r="B779" s="67" t="s">
        <v>285</v>
      </c>
      <c r="C779" s="94" t="s">
        <v>2101</v>
      </c>
      <c r="E779" t="str">
        <f>IFERROR(VLOOKUP(ROWS($E$2:E779),$A$2:$B$991,2,0),"")</f>
        <v>Pronájem a leasing ostatních strojů, zařízení a výrobků j. n.</v>
      </c>
      <c r="H779" s="95"/>
      <c r="I779" s="97"/>
    </row>
    <row r="780" spans="1:9" ht="12.75">
      <c r="A780" s="68">
        <f>IF(ISNUMBER(SEARCH(ZAKL_DATA!$B$29,B780)),MAX($A$1:A779)+1,0)</f>
        <v>779.0</v>
      </c>
      <c r="B780" s="67" t="s">
        <v>286</v>
      </c>
      <c r="C780" s="94" t="s">
        <v>2102</v>
      </c>
      <c r="E780" t="str">
        <f>IFERROR(VLOOKUP(ROWS($E$2:E780),$A$2:$B$991,2,0),"")</f>
        <v>Činnosti cestovních agentur</v>
      </c>
      <c r="H780" s="95"/>
      <c r="I780" s="97"/>
    </row>
    <row r="781" spans="1:9" ht="12.75">
      <c r="A781" s="68">
        <f>IF(ISNUMBER(SEARCH(ZAKL_DATA!$B$29,B781)),MAX($A$1:A780)+1,0)</f>
        <v>780.0</v>
      </c>
      <c r="B781" s="67" t="s">
        <v>287</v>
      </c>
      <c r="C781" s="94" t="s">
        <v>2103</v>
      </c>
      <c r="E781" t="str">
        <f>IFERROR(VLOOKUP(ROWS($E$2:E781),$A$2:$B$991,2,0),"")</f>
        <v>Činnosti cestovních kanceláří</v>
      </c>
      <c r="H781" s="95"/>
      <c r="I781" s="97"/>
    </row>
    <row r="782" spans="1:9" ht="12.75">
      <c r="A782" s="68">
        <f>IF(ISNUMBER(SEARCH(ZAKL_DATA!$B$29,B782)),MAX($A$1:A781)+1,0)</f>
        <v>781.0</v>
      </c>
      <c r="B782" s="67" t="s">
        <v>288</v>
      </c>
      <c r="C782" s="94" t="s">
        <v>2104</v>
      </c>
      <c r="E782" t="str">
        <f>IFERROR(VLOOKUP(ROWS($E$2:E782),$A$2:$B$991,2,0),"")</f>
        <v>Všeobecný úklid budov</v>
      </c>
      <c r="H782" s="95"/>
      <c r="I782" s="97"/>
    </row>
    <row r="783" spans="1:9" ht="12.75">
      <c r="A783" s="68">
        <f>IF(ISNUMBER(SEARCH(ZAKL_DATA!$B$29,B783)),MAX($A$1:A782)+1,0)</f>
        <v>782.0</v>
      </c>
      <c r="B783" s="67" t="s">
        <v>289</v>
      </c>
      <c r="C783" s="94" t="s">
        <v>2105</v>
      </c>
      <c r="E783" t="str">
        <f>IFERROR(VLOOKUP(ROWS($E$2:E783),$A$2:$B$991,2,0),"")</f>
        <v>Specializované čištění a úklid budov a průmyslových zařízení</v>
      </c>
      <c r="H783" s="95"/>
      <c r="I783" s="97"/>
    </row>
    <row r="784" spans="1:9" ht="12.75">
      <c r="A784" s="68">
        <f>IF(ISNUMBER(SEARCH(ZAKL_DATA!$B$29,B784)),MAX($A$1:A783)+1,0)</f>
        <v>783.0</v>
      </c>
      <c r="B784" s="67" t="s">
        <v>290</v>
      </c>
      <c r="C784" s="94" t="s">
        <v>2106</v>
      </c>
      <c r="E784" t="str">
        <f>IFERROR(VLOOKUP(ROWS($E$2:E784),$A$2:$B$991,2,0),"")</f>
        <v>Ostatní úklidové činnosti</v>
      </c>
      <c r="H784" s="95"/>
      <c r="I784" s="97"/>
    </row>
    <row r="785" spans="1:9" ht="12.75">
      <c r="A785" s="68">
        <f>IF(ISNUMBER(SEARCH(ZAKL_DATA!$B$29,B785)),MAX($A$1:A784)+1,0)</f>
        <v>784.0</v>
      </c>
      <c r="B785" s="67" t="s">
        <v>291</v>
      </c>
      <c r="C785" s="94" t="s">
        <v>2107</v>
      </c>
      <c r="E785" t="str">
        <f>IFERROR(VLOOKUP(ROWS($E$2:E785),$A$2:$B$991,2,0),"")</f>
        <v>Univerzální administrativní činnosti</v>
      </c>
      <c r="H785" s="95"/>
      <c r="I785" s="97"/>
    </row>
    <row r="786" spans="1:9" ht="12.75">
      <c r="A786" s="68">
        <f>IF(ISNUMBER(SEARCH(ZAKL_DATA!$B$29,B786)),MAX($A$1:A785)+1,0)</f>
        <v>785.0</v>
      </c>
      <c r="B786" s="67" t="s">
        <v>292</v>
      </c>
      <c r="C786" s="94" t="s">
        <v>2108</v>
      </c>
      <c r="E786" t="str">
        <f>IFERROR(VLOOKUP(ROWS($E$2:E786),$A$2:$B$991,2,0),"")</f>
        <v>Kopírování,příprava dokumentů a ost.specializ.kancel.podpůrné činnosti</v>
      </c>
      <c r="H786" s="95"/>
      <c r="I786" s="97"/>
    </row>
    <row r="787" spans="1:9" ht="12.75">
      <c r="A787" s="68">
        <f>IF(ISNUMBER(SEARCH(ZAKL_DATA!$B$29,B787)),MAX($A$1:A786)+1,0)</f>
        <v>786.0</v>
      </c>
      <c r="B787" s="67" t="s">
        <v>293</v>
      </c>
      <c r="C787" s="94" t="s">
        <v>2109</v>
      </c>
      <c r="E787" t="str">
        <f>IFERROR(VLOOKUP(ROWS($E$2:E787),$A$2:$B$991,2,0),"")</f>
        <v>Inkasní činnosti, ověřování solventnosti zákazníka</v>
      </c>
      <c r="H787" s="95"/>
      <c r="I787" s="97"/>
    </row>
    <row r="788" spans="1:9" ht="12.75">
      <c r="A788" s="68">
        <f>IF(ISNUMBER(SEARCH(ZAKL_DATA!$B$29,B788)),MAX($A$1:A787)+1,0)</f>
        <v>787.0</v>
      </c>
      <c r="B788" s="67" t="s">
        <v>294</v>
      </c>
      <c r="C788" s="94" t="s">
        <v>2110</v>
      </c>
      <c r="E788" t="str">
        <f>IFERROR(VLOOKUP(ROWS($E$2:E788),$A$2:$B$991,2,0),"")</f>
        <v>Balicí činnosti</v>
      </c>
      <c r="H788" s="95"/>
      <c r="I788" s="97"/>
    </row>
    <row r="789" spans="1:9" ht="12.75">
      <c r="A789" s="68">
        <f>IF(ISNUMBER(SEARCH(ZAKL_DATA!$B$29,B789)),MAX($A$1:A788)+1,0)</f>
        <v>788.0</v>
      </c>
      <c r="B789" s="67" t="s">
        <v>295</v>
      </c>
      <c r="C789" s="94" t="s">
        <v>2111</v>
      </c>
      <c r="E789" t="str">
        <f>IFERROR(VLOOKUP(ROWS($E$2:E789),$A$2:$B$991,2,0),"")</f>
        <v>Ostatní podpůrné činnosti pro podnikání j. n.</v>
      </c>
      <c r="H789" s="95"/>
      <c r="I789" s="97"/>
    </row>
    <row r="790" spans="1:9" ht="12.75">
      <c r="A790" s="68">
        <f>IF(ISNUMBER(SEARCH(ZAKL_DATA!$B$29,B790)),MAX($A$1:A789)+1,0)</f>
        <v>789.0</v>
      </c>
      <c r="B790" s="67" t="s">
        <v>296</v>
      </c>
      <c r="C790" s="94" t="s">
        <v>2112</v>
      </c>
      <c r="E790" t="str">
        <f>IFERROR(VLOOKUP(ROWS($E$2:E790),$A$2:$B$991,2,0),"")</f>
        <v>Všeobecné činnosti veřejné správy</v>
      </c>
      <c r="H790" s="95"/>
      <c r="I790" s="97"/>
    </row>
    <row r="791" spans="1:9" ht="12.75">
      <c r="A791" s="68">
        <f>IF(ISNUMBER(SEARCH(ZAKL_DATA!$B$29,B791)),MAX($A$1:A790)+1,0)</f>
        <v>790.0</v>
      </c>
      <c r="B791" s="67" t="s">
        <v>297</v>
      </c>
      <c r="C791" s="94" t="s">
        <v>2113</v>
      </c>
      <c r="E791" t="str">
        <f>IFERROR(VLOOKUP(ROWS($E$2:E791),$A$2:$B$991,2,0),"")</f>
        <v>Regul.čin.souvis.s poskyt.zdr.péče,vzděl.,kulturou a soc.péčí,kromě soc.z.</v>
      </c>
      <c r="H791" s="95"/>
      <c r="I791" s="97"/>
    </row>
    <row r="792" spans="1:9" ht="12.75">
      <c r="A792" s="68">
        <f>IF(ISNUMBER(SEARCH(ZAKL_DATA!$B$29,B792)),MAX($A$1:A791)+1,0)</f>
        <v>791.0</v>
      </c>
      <c r="B792" s="67" t="s">
        <v>298</v>
      </c>
      <c r="C792" s="94" t="s">
        <v>2114</v>
      </c>
      <c r="E792" t="str">
        <f>IFERROR(VLOOKUP(ROWS($E$2:E792),$A$2:$B$991,2,0),"")</f>
        <v>Regulace a podpora podnikatelského prostředí</v>
      </c>
      <c r="H792" s="95"/>
      <c r="I792" s="97"/>
    </row>
    <row r="793" spans="1:9" ht="12.75">
      <c r="A793" s="68">
        <f>IF(ISNUMBER(SEARCH(ZAKL_DATA!$B$29,B793)),MAX($A$1:A792)+1,0)</f>
        <v>792.0</v>
      </c>
      <c r="B793" s="67" t="s">
        <v>299</v>
      </c>
      <c r="C793" s="94" t="s">
        <v>2115</v>
      </c>
      <c r="E793" t="str">
        <f>IFERROR(VLOOKUP(ROWS($E$2:E793),$A$2:$B$991,2,0),"")</f>
        <v>Činnosti v oblasti zahraničních věcí</v>
      </c>
      <c r="H793" s="95"/>
      <c r="I793" s="97"/>
    </row>
    <row r="794" spans="1:9" ht="12.75">
      <c r="A794" s="68">
        <f>IF(ISNUMBER(SEARCH(ZAKL_DATA!$B$29,B794)),MAX($A$1:A793)+1,0)</f>
        <v>793.0</v>
      </c>
      <c r="B794" s="67" t="s">
        <v>300</v>
      </c>
      <c r="C794" s="94" t="s">
        <v>2116</v>
      </c>
      <c r="E794" t="str">
        <f>IFERROR(VLOOKUP(ROWS($E$2:E794),$A$2:$B$991,2,0),"")</f>
        <v>Činnosti v oblasti obrany</v>
      </c>
      <c r="H794" s="95"/>
      <c r="I794" s="97"/>
    </row>
    <row r="795" spans="1:9" ht="12.75">
      <c r="A795" s="68">
        <f>IF(ISNUMBER(SEARCH(ZAKL_DATA!$B$29,B795)),MAX($A$1:A794)+1,0)</f>
        <v>794.0</v>
      </c>
      <c r="B795" s="67" t="s">
        <v>301</v>
      </c>
      <c r="C795" s="94" t="s">
        <v>2117</v>
      </c>
      <c r="E795" t="str">
        <f>IFERROR(VLOOKUP(ROWS($E$2:E795),$A$2:$B$991,2,0),"")</f>
        <v>Činnosti v oblasti spravedlnosti a soudnictví</v>
      </c>
      <c r="H795" s="95"/>
      <c r="I795" s="97"/>
    </row>
    <row r="796" spans="1:9" ht="12.75">
      <c r="A796" s="68">
        <f>IF(ISNUMBER(SEARCH(ZAKL_DATA!$B$29,B796)),MAX($A$1:A795)+1,0)</f>
        <v>795.0</v>
      </c>
      <c r="B796" s="67" t="s">
        <v>302</v>
      </c>
      <c r="C796" s="94" t="s">
        <v>2118</v>
      </c>
      <c r="E796" t="str">
        <f>IFERROR(VLOOKUP(ROWS($E$2:E796),$A$2:$B$991,2,0),"")</f>
        <v>Činnosti v oblasti veřejného pořádku a bezpečnosti</v>
      </c>
      <c r="H796" s="95"/>
      <c r="I796" s="97"/>
    </row>
    <row r="797" spans="1:9" ht="12.75">
      <c r="A797" s="68">
        <f>IF(ISNUMBER(SEARCH(ZAKL_DATA!$B$29,B797)),MAX($A$1:A796)+1,0)</f>
        <v>796.0</v>
      </c>
      <c r="B797" s="67" t="s">
        <v>303</v>
      </c>
      <c r="C797" s="94" t="s">
        <v>2119</v>
      </c>
      <c r="E797" t="str">
        <f>IFERROR(VLOOKUP(ROWS($E$2:E797),$A$2:$B$991,2,0),"")</f>
        <v>Činnosti v oblasti protipožární ochrany</v>
      </c>
      <c r="H797" s="95"/>
      <c r="I797" s="97"/>
    </row>
    <row r="798" spans="1:9" ht="12.75">
      <c r="A798" s="68">
        <f>IF(ISNUMBER(SEARCH(ZAKL_DATA!$B$29,B798)),MAX($A$1:A797)+1,0)</f>
        <v>797.0</v>
      </c>
      <c r="B798" s="67" t="s">
        <v>304</v>
      </c>
      <c r="C798" s="94" t="s">
        <v>2120</v>
      </c>
      <c r="E798" t="str">
        <f>IFERROR(VLOOKUP(ROWS($E$2:E798),$A$2:$B$991,2,0),"")</f>
        <v>Sekundární všeobecné vzdělávání</v>
      </c>
      <c r="H798" s="95"/>
      <c r="I798" s="97"/>
    </row>
    <row r="799" spans="1:9" ht="12.75">
      <c r="A799" s="68">
        <f>IF(ISNUMBER(SEARCH(ZAKL_DATA!$B$29,B799)),MAX($A$1:A798)+1,0)</f>
        <v>798.0</v>
      </c>
      <c r="B799" s="67" t="s">
        <v>305</v>
      </c>
      <c r="C799" s="94" t="s">
        <v>2121</v>
      </c>
      <c r="E799" t="str">
        <f>IFERROR(VLOOKUP(ROWS($E$2:E799),$A$2:$B$991,2,0),"")</f>
        <v>Sekundární odborné vzdělávání</v>
      </c>
      <c r="H799" s="95"/>
      <c r="I799" s="97"/>
    </row>
    <row r="800" spans="1:9" ht="12.75">
      <c r="A800" s="68">
        <f>IF(ISNUMBER(SEARCH(ZAKL_DATA!$B$29,B800)),MAX($A$1:A799)+1,0)</f>
        <v>799.0</v>
      </c>
      <c r="B800" s="67" t="s">
        <v>306</v>
      </c>
      <c r="C800" s="94" t="s">
        <v>2122</v>
      </c>
      <c r="E800" t="str">
        <f>IFERROR(VLOOKUP(ROWS($E$2:E800),$A$2:$B$991,2,0),"")</f>
        <v>Postsekundární nikoli terciární vzdělávání</v>
      </c>
      <c r="H800" s="95"/>
      <c r="I800" s="97"/>
    </row>
    <row r="801" spans="1:9" ht="12.75">
      <c r="A801" s="68">
        <f>IF(ISNUMBER(SEARCH(ZAKL_DATA!$B$29,B801)),MAX($A$1:A800)+1,0)</f>
        <v>800.0</v>
      </c>
      <c r="B801" s="67" t="s">
        <v>307</v>
      </c>
      <c r="C801" s="94" t="s">
        <v>2123</v>
      </c>
      <c r="E801" t="str">
        <f>IFERROR(VLOOKUP(ROWS($E$2:E801),$A$2:$B$991,2,0),"")</f>
        <v>Terciární vzdělávání</v>
      </c>
      <c r="H801" s="95"/>
      <c r="I801" s="97"/>
    </row>
    <row r="802" spans="1:9" ht="12.75">
      <c r="A802" s="68">
        <f>IF(ISNUMBER(SEARCH(ZAKL_DATA!$B$29,B802)),MAX($A$1:A801)+1,0)</f>
        <v>801.0</v>
      </c>
      <c r="B802" s="67" t="s">
        <v>308</v>
      </c>
      <c r="C802" s="94" t="s">
        <v>2124</v>
      </c>
      <c r="E802" t="str">
        <f>IFERROR(VLOOKUP(ROWS($E$2:E802),$A$2:$B$991,2,0),"")</f>
        <v>Sportovní a rekreační vzdělávání</v>
      </c>
      <c r="H802" s="95"/>
      <c r="I802" s="97"/>
    </row>
    <row r="803" spans="1:9" ht="12.75">
      <c r="A803" s="68">
        <f>IF(ISNUMBER(SEARCH(ZAKL_DATA!$B$29,B803)),MAX($A$1:A802)+1,0)</f>
        <v>802.0</v>
      </c>
      <c r="B803" s="67" t="s">
        <v>309</v>
      </c>
      <c r="C803" s="94" t="s">
        <v>2125</v>
      </c>
      <c r="E803" t="str">
        <f>IFERROR(VLOOKUP(ROWS($E$2:E803),$A$2:$B$991,2,0),"")</f>
        <v>Umělecké vzdělávání</v>
      </c>
      <c r="H803" s="95"/>
      <c r="I803" s="97"/>
    </row>
    <row r="804" spans="1:9" ht="12.75">
      <c r="A804" s="68">
        <f>IF(ISNUMBER(SEARCH(ZAKL_DATA!$B$29,B804)),MAX($A$1:A803)+1,0)</f>
        <v>803.0</v>
      </c>
      <c r="B804" s="67" t="s">
        <v>310</v>
      </c>
      <c r="C804" s="94" t="s">
        <v>2126</v>
      </c>
      <c r="E804" t="str">
        <f>IFERROR(VLOOKUP(ROWS($E$2:E804),$A$2:$B$991,2,0),"")</f>
        <v>Činnosti autoškol a jiných škol řízení</v>
      </c>
      <c r="H804" s="95"/>
      <c r="I804" s="97"/>
    </row>
    <row r="805" spans="1:9" ht="12.75">
      <c r="A805" s="68">
        <f>IF(ISNUMBER(SEARCH(ZAKL_DATA!$B$29,B805)),MAX($A$1:A804)+1,0)</f>
        <v>804.0</v>
      </c>
      <c r="B805" s="67" t="s">
        <v>311</v>
      </c>
      <c r="C805" s="94" t="s">
        <v>2127</v>
      </c>
      <c r="E805" t="str">
        <f>IFERROR(VLOOKUP(ROWS($E$2:E805),$A$2:$B$991,2,0),"")</f>
        <v>Ostatní vzdělávání j. n.</v>
      </c>
      <c r="H805" s="95"/>
      <c r="I805" s="97"/>
    </row>
    <row r="806" spans="1:9" ht="12.75">
      <c r="A806" s="68">
        <f>IF(ISNUMBER(SEARCH(ZAKL_DATA!$B$29,B806)),MAX($A$1:A805)+1,0)</f>
        <v>805.0</v>
      </c>
      <c r="B806" s="67" t="s">
        <v>312</v>
      </c>
      <c r="C806" s="94" t="s">
        <v>2128</v>
      </c>
      <c r="E806" t="str">
        <f>IFERROR(VLOOKUP(ROWS($E$2:E806),$A$2:$B$991,2,0),"")</f>
        <v>Všeobecná ambulantní zdravotní péče</v>
      </c>
      <c r="H806" s="95"/>
      <c r="I806" s="97"/>
    </row>
    <row r="807" spans="1:9" ht="12.75">
      <c r="A807" s="68">
        <f>IF(ISNUMBER(SEARCH(ZAKL_DATA!$B$29,B807)),MAX($A$1:A806)+1,0)</f>
        <v>806.0</v>
      </c>
      <c r="B807" s="67" t="s">
        <v>313</v>
      </c>
      <c r="C807" s="94" t="s">
        <v>2129</v>
      </c>
      <c r="E807" t="str">
        <f>IFERROR(VLOOKUP(ROWS($E$2:E807),$A$2:$B$991,2,0),"")</f>
        <v>Specializovaná ambulantní zdravotní péče</v>
      </c>
      <c r="H807" s="95"/>
      <c r="I807" s="97"/>
    </row>
    <row r="808" spans="1:9" ht="12.75">
      <c r="A808" s="68">
        <f>IF(ISNUMBER(SEARCH(ZAKL_DATA!$B$29,B808)),MAX($A$1:A807)+1,0)</f>
        <v>807.0</v>
      </c>
      <c r="B808" s="67" t="s">
        <v>314</v>
      </c>
      <c r="C808" s="94" t="s">
        <v>2130</v>
      </c>
      <c r="E808" t="str">
        <f>IFERROR(VLOOKUP(ROWS($E$2:E808),$A$2:$B$991,2,0),"")</f>
        <v>Zubní péče</v>
      </c>
      <c r="H808" s="95"/>
      <c r="I808" s="97"/>
    </row>
    <row r="809" spans="1:9" ht="12.75">
      <c r="A809" s="68">
        <f>IF(ISNUMBER(SEARCH(ZAKL_DATA!$B$29,B809)),MAX($A$1:A808)+1,0)</f>
        <v>808.0</v>
      </c>
      <c r="B809" s="67" t="s">
        <v>315</v>
      </c>
      <c r="C809" s="94" t="s">
        <v>2131</v>
      </c>
      <c r="E809" t="str">
        <f>IFERROR(VLOOKUP(ROWS($E$2:E809),$A$2:$B$991,2,0),"")</f>
        <v>Sociální služby poskytované dětem</v>
      </c>
      <c r="H809" s="95"/>
      <c r="I809" s="97"/>
    </row>
    <row r="810" spans="1:9" ht="12.75">
      <c r="A810" s="68">
        <f>IF(ISNUMBER(SEARCH(ZAKL_DATA!$B$29,B810)),MAX($A$1:A809)+1,0)</f>
        <v>809.0</v>
      </c>
      <c r="B810" s="67" t="s">
        <v>316</v>
      </c>
      <c r="C810" s="94" t="s">
        <v>2132</v>
      </c>
      <c r="E810" t="str">
        <f>IFERROR(VLOOKUP(ROWS($E$2:E810),$A$2:$B$991,2,0),"")</f>
        <v>Ostatní ambulantní nebo terénní sociální služby j. n.</v>
      </c>
      <c r="H810" s="95"/>
      <c r="I810" s="97"/>
    </row>
    <row r="811" spans="1:9" ht="12.75">
      <c r="A811" s="68">
        <f>IF(ISNUMBER(SEARCH(ZAKL_DATA!$B$29,B811)),MAX($A$1:A810)+1,0)</f>
        <v>810.0</v>
      </c>
      <c r="B811" s="67" t="s">
        <v>317</v>
      </c>
      <c r="C811" s="94" t="s">
        <v>2133</v>
      </c>
      <c r="E811" t="str">
        <f>IFERROR(VLOOKUP(ROWS($E$2:E811),$A$2:$B$991,2,0),"")</f>
        <v>Scénická umění</v>
      </c>
      <c r="H811" s="95"/>
      <c r="I811" s="97"/>
    </row>
    <row r="812" spans="1:9" ht="12.75">
      <c r="A812" s="68">
        <f>IF(ISNUMBER(SEARCH(ZAKL_DATA!$B$29,B812)),MAX($A$1:A811)+1,0)</f>
        <v>811.0</v>
      </c>
      <c r="B812" s="67" t="s">
        <v>318</v>
      </c>
      <c r="C812" s="94" t="s">
        <v>2134</v>
      </c>
      <c r="E812" t="str">
        <f>IFERROR(VLOOKUP(ROWS($E$2:E812),$A$2:$B$991,2,0),"")</f>
        <v>Podpůrné činnosti pro scénická umění</v>
      </c>
      <c r="H812" s="95"/>
      <c r="I812" s="97"/>
    </row>
    <row r="813" spans="1:9" ht="12.75">
      <c r="A813" s="68">
        <f>IF(ISNUMBER(SEARCH(ZAKL_DATA!$B$29,B813)),MAX($A$1:A812)+1,0)</f>
        <v>812.0</v>
      </c>
      <c r="B813" s="67" t="s">
        <v>319</v>
      </c>
      <c r="C813" s="94" t="s">
        <v>2135</v>
      </c>
      <c r="E813" t="str">
        <f>IFERROR(VLOOKUP(ROWS($E$2:E813),$A$2:$B$991,2,0),"")</f>
        <v>Umělecká tvorba</v>
      </c>
      <c r="H813" s="95"/>
      <c r="I813" s="97"/>
    </row>
    <row r="814" spans="1:9" ht="12.75">
      <c r="A814" s="68">
        <f>IF(ISNUMBER(SEARCH(ZAKL_DATA!$B$29,B814)),MAX($A$1:A813)+1,0)</f>
        <v>813.0</v>
      </c>
      <c r="B814" s="67" t="s">
        <v>320</v>
      </c>
      <c r="C814" s="94" t="s">
        <v>2136</v>
      </c>
      <c r="E814" t="str">
        <f>IFERROR(VLOOKUP(ROWS($E$2:E814),$A$2:$B$991,2,0),"")</f>
        <v>Provozování kulturních zařízení</v>
      </c>
      <c r="H814" s="95"/>
      <c r="I814" s="97"/>
    </row>
    <row r="815" spans="1:9" ht="12.75">
      <c r="A815" s="68">
        <f>IF(ISNUMBER(SEARCH(ZAKL_DATA!$B$29,B815)),MAX($A$1:A814)+1,0)</f>
        <v>814.0</v>
      </c>
      <c r="B815" s="67" t="s">
        <v>321</v>
      </c>
      <c r="C815" s="94" t="s">
        <v>2137</v>
      </c>
      <c r="E815" t="str">
        <f>IFERROR(VLOOKUP(ROWS($E$2:E815),$A$2:$B$991,2,0),"")</f>
        <v>Činnosti knihoven a archivů</v>
      </c>
      <c r="H815" s="95"/>
      <c r="I815" s="97"/>
    </row>
    <row r="816" spans="1:9" ht="12.75">
      <c r="A816" s="68">
        <f>IF(ISNUMBER(SEARCH(ZAKL_DATA!$B$29,B816)),MAX($A$1:A815)+1,0)</f>
        <v>815.0</v>
      </c>
      <c r="B816" s="67" t="s">
        <v>322</v>
      </c>
      <c r="C816" s="94" t="s">
        <v>2138</v>
      </c>
      <c r="E816" t="str">
        <f>IFERROR(VLOOKUP(ROWS($E$2:E816),$A$2:$B$991,2,0),"")</f>
        <v>Činnosti muzeí</v>
      </c>
      <c r="H816" s="95"/>
      <c r="I816" s="97"/>
    </row>
    <row r="817" spans="1:9" ht="12.75">
      <c r="A817" s="68">
        <f>IF(ISNUMBER(SEARCH(ZAKL_DATA!$B$29,B817)),MAX($A$1:A816)+1,0)</f>
        <v>816.0</v>
      </c>
      <c r="B817" s="67" t="s">
        <v>323</v>
      </c>
      <c r="C817" s="94" t="s">
        <v>2139</v>
      </c>
      <c r="E817" t="str">
        <f>IFERROR(VLOOKUP(ROWS($E$2:E817),$A$2:$B$991,2,0),"")</f>
        <v>Provozování kultur.památek,histor.staveb a obdobných turist.zajímavostí</v>
      </c>
      <c r="H817" s="95"/>
      <c r="I817" s="97"/>
    </row>
    <row r="818" spans="1:9" ht="12.75">
      <c r="A818" s="68">
        <f>IF(ISNUMBER(SEARCH(ZAKL_DATA!$B$29,B818)),MAX($A$1:A817)+1,0)</f>
        <v>817.0</v>
      </c>
      <c r="B818" s="67" t="s">
        <v>324</v>
      </c>
      <c r="C818" s="94" t="s">
        <v>2140</v>
      </c>
      <c r="E818" t="str">
        <f>IFERROR(VLOOKUP(ROWS($E$2:E818),$A$2:$B$991,2,0),"")</f>
        <v>Činnosti botanických a zoologických zahrad,přír.rezervací a národ.parků</v>
      </c>
      <c r="H818" s="95"/>
      <c r="I818" s="97"/>
    </row>
    <row r="819" spans="1:9" ht="12.75">
      <c r="A819" s="68">
        <f>IF(ISNUMBER(SEARCH(ZAKL_DATA!$B$29,B819)),MAX($A$1:A818)+1,0)</f>
        <v>818.0</v>
      </c>
      <c r="B819" s="67" t="s">
        <v>325</v>
      </c>
      <c r="C819" s="94" t="s">
        <v>2141</v>
      </c>
      <c r="E819" t="str">
        <f>IFERROR(VLOOKUP(ROWS($E$2:E819),$A$2:$B$991,2,0),"")</f>
        <v>Provozování sportovních zařízení</v>
      </c>
      <c r="H819" s="95"/>
      <c r="I819" s="97"/>
    </row>
    <row r="820" spans="1:9" ht="12.75">
      <c r="A820" s="68">
        <f>IF(ISNUMBER(SEARCH(ZAKL_DATA!$B$29,B820)),MAX($A$1:A819)+1,0)</f>
        <v>819.0</v>
      </c>
      <c r="B820" s="67" t="s">
        <v>326</v>
      </c>
      <c r="C820" s="94" t="s">
        <v>2142</v>
      </c>
      <c r="E820" t="str">
        <f>IFERROR(VLOOKUP(ROWS($E$2:E820),$A$2:$B$991,2,0),"")</f>
        <v>Činnosti sportovních klubů</v>
      </c>
      <c r="H820" s="95"/>
      <c r="I820" s="97"/>
    </row>
    <row r="821" spans="1:9" ht="12.75">
      <c r="A821" s="68">
        <f>IF(ISNUMBER(SEARCH(ZAKL_DATA!$B$29,B821)),MAX($A$1:A820)+1,0)</f>
        <v>820.0</v>
      </c>
      <c r="B821" s="67" t="s">
        <v>327</v>
      </c>
      <c r="C821" s="94" t="s">
        <v>2143</v>
      </c>
      <c r="E821" t="str">
        <f>IFERROR(VLOOKUP(ROWS($E$2:E821),$A$2:$B$991,2,0),"")</f>
        <v>Činnosti fitcenter</v>
      </c>
      <c r="H821" s="95"/>
      <c r="I821" s="97"/>
    </row>
    <row r="822" spans="1:9" ht="12.75">
      <c r="A822" s="68">
        <f>IF(ISNUMBER(SEARCH(ZAKL_DATA!$B$29,B822)),MAX($A$1:A821)+1,0)</f>
        <v>821.0</v>
      </c>
      <c r="B822" s="67" t="s">
        <v>328</v>
      </c>
      <c r="C822" s="94" t="s">
        <v>2144</v>
      </c>
      <c r="E822" t="str">
        <f>IFERROR(VLOOKUP(ROWS($E$2:E822),$A$2:$B$991,2,0),"")</f>
        <v>Ostatní sportovní činnosti</v>
      </c>
      <c r="H822" s="95"/>
      <c r="I822" s="97"/>
    </row>
    <row r="823" spans="1:9" ht="12.75">
      <c r="A823" s="68">
        <f>IF(ISNUMBER(SEARCH(ZAKL_DATA!$B$29,B823)),MAX($A$1:A822)+1,0)</f>
        <v>822.0</v>
      </c>
      <c r="B823" s="67" t="s">
        <v>329</v>
      </c>
      <c r="C823" s="94" t="s">
        <v>2145</v>
      </c>
      <c r="E823" t="str">
        <f>IFERROR(VLOOKUP(ROWS($E$2:E823),$A$2:$B$991,2,0),"")</f>
        <v>Činnosti lunaparků a zábavních parků</v>
      </c>
      <c r="H823" s="95"/>
      <c r="I823" s="97"/>
    </row>
    <row r="824" spans="1:9" ht="12.75">
      <c r="A824" s="68">
        <f>IF(ISNUMBER(SEARCH(ZAKL_DATA!$B$29,B824)),MAX($A$1:A823)+1,0)</f>
        <v>823.0</v>
      </c>
      <c r="B824" s="67" t="s">
        <v>330</v>
      </c>
      <c r="C824" s="94" t="s">
        <v>2146</v>
      </c>
      <c r="E824" t="str">
        <f>IFERROR(VLOOKUP(ROWS($E$2:E824),$A$2:$B$991,2,0),"")</f>
        <v>Ostatní zábavní a rekreační činnosti j. n.</v>
      </c>
      <c r="H824" s="95"/>
      <c r="I824" s="97"/>
    </row>
    <row r="825" spans="1:9" ht="12.75">
      <c r="A825" s="68">
        <f>IF(ISNUMBER(SEARCH(ZAKL_DATA!$B$29,B825)),MAX($A$1:A824)+1,0)</f>
        <v>824.0</v>
      </c>
      <c r="B825" s="67" t="s">
        <v>331</v>
      </c>
      <c r="C825" s="94" t="s">
        <v>2147</v>
      </c>
      <c r="E825" t="str">
        <f>IFERROR(VLOOKUP(ROWS($E$2:E825),$A$2:$B$991,2,0),"")</f>
        <v>Činnosti podnikatelských a zaměstnavatelských organizací</v>
      </c>
      <c r="H825" s="95"/>
      <c r="I825" s="97"/>
    </row>
    <row r="826" spans="1:9" ht="12.75">
      <c r="A826" s="68">
        <f>IF(ISNUMBER(SEARCH(ZAKL_DATA!$B$29,B826)),MAX($A$1:A825)+1,0)</f>
        <v>825.0</v>
      </c>
      <c r="B826" s="67" t="s">
        <v>332</v>
      </c>
      <c r="C826" s="94" t="s">
        <v>2148</v>
      </c>
      <c r="E826" t="str">
        <f>IFERROR(VLOOKUP(ROWS($E$2:E826),$A$2:$B$991,2,0),"")</f>
        <v>Činnosti profesních organizací</v>
      </c>
      <c r="H826" s="95"/>
      <c r="I826" s="97"/>
    </row>
    <row r="827" spans="1:9" ht="12.75">
      <c r="A827" s="68">
        <f>IF(ISNUMBER(SEARCH(ZAKL_DATA!$B$29,B827)),MAX($A$1:A826)+1,0)</f>
        <v>826.0</v>
      </c>
      <c r="B827" s="67" t="s">
        <v>333</v>
      </c>
      <c r="C827" s="94" t="s">
        <v>2149</v>
      </c>
      <c r="E827" t="str">
        <f>IFERROR(VLOOKUP(ROWS($E$2:E827),$A$2:$B$991,2,0),"")</f>
        <v>Činnosti náboženských organizací</v>
      </c>
      <c r="H827" s="95"/>
      <c r="I827" s="97"/>
    </row>
    <row r="828" spans="1:9" ht="12.75">
      <c r="A828" s="68">
        <f>IF(ISNUMBER(SEARCH(ZAKL_DATA!$B$29,B828)),MAX($A$1:A827)+1,0)</f>
        <v>827.0</v>
      </c>
      <c r="B828" s="67" t="s">
        <v>334</v>
      </c>
      <c r="C828" s="94" t="s">
        <v>2150</v>
      </c>
      <c r="E828" t="str">
        <f>IFERROR(VLOOKUP(ROWS($E$2:E828),$A$2:$B$991,2,0),"")</f>
        <v>Činnosti politických stran a organizací</v>
      </c>
      <c r="H828" s="95"/>
      <c r="I828" s="97"/>
    </row>
    <row r="829" spans="1:9" ht="12.75">
      <c r="A829" s="68">
        <f>IF(ISNUMBER(SEARCH(ZAKL_DATA!$B$29,B829)),MAX($A$1:A828)+1,0)</f>
        <v>828.0</v>
      </c>
      <c r="B829" s="67" t="s">
        <v>335</v>
      </c>
      <c r="C829" s="94" t="s">
        <v>2151</v>
      </c>
      <c r="E829" t="str">
        <f>IFERROR(VLOOKUP(ROWS($E$2:E829),$A$2:$B$991,2,0),"")</f>
        <v>Činnosti ost.org.sdružujících osoby za účelem prosazování spol.zájmů j.n.</v>
      </c>
      <c r="H829" s="95"/>
      <c r="I829" s="97"/>
    </row>
    <row r="830" spans="1:9" ht="12.75">
      <c r="A830" s="68">
        <f>IF(ISNUMBER(SEARCH(ZAKL_DATA!$B$29,B830)),MAX($A$1:A829)+1,0)</f>
        <v>829.0</v>
      </c>
      <c r="B830" s="67" t="s">
        <v>336</v>
      </c>
      <c r="C830" s="94" t="s">
        <v>2152</v>
      </c>
      <c r="E830" t="str">
        <f>IFERROR(VLOOKUP(ROWS($E$2:E830),$A$2:$B$991,2,0),"")</f>
        <v>Opravy počítačů a periferních zařízení</v>
      </c>
      <c r="H830" s="95"/>
      <c r="I830" s="97"/>
    </row>
    <row r="831" spans="1:9" ht="12.75">
      <c r="A831" s="68">
        <f>IF(ISNUMBER(SEARCH(ZAKL_DATA!$B$29,B831)),MAX($A$1:A830)+1,0)</f>
        <v>830.0</v>
      </c>
      <c r="B831" s="67" t="s">
        <v>337</v>
      </c>
      <c r="C831" s="94" t="s">
        <v>2153</v>
      </c>
      <c r="E831" t="str">
        <f>IFERROR(VLOOKUP(ROWS($E$2:E831),$A$2:$B$991,2,0),"")</f>
        <v>Opravy komunikačních zařízení</v>
      </c>
      <c r="H831" s="95"/>
      <c r="I831" s="97"/>
    </row>
    <row r="832" spans="1:9" ht="12.75">
      <c r="A832" s="68">
        <f>IF(ISNUMBER(SEARCH(ZAKL_DATA!$B$29,B832)),MAX($A$1:A831)+1,0)</f>
        <v>831.0</v>
      </c>
      <c r="B832" s="67" t="s">
        <v>338</v>
      </c>
      <c r="C832" s="94" t="s">
        <v>2154</v>
      </c>
      <c r="E832" t="str">
        <f>IFERROR(VLOOKUP(ROWS($E$2:E832),$A$2:$B$991,2,0),"")</f>
        <v>Opravy spotřební elektroniky</v>
      </c>
      <c r="H832" s="95"/>
      <c r="I832" s="97"/>
    </row>
    <row r="833" spans="1:9" ht="12.75">
      <c r="A833" s="68">
        <f>IF(ISNUMBER(SEARCH(ZAKL_DATA!$B$29,B833)),MAX($A$1:A832)+1,0)</f>
        <v>832.0</v>
      </c>
      <c r="B833" s="67" t="s">
        <v>339</v>
      </c>
      <c r="C833" s="94" t="s">
        <v>2155</v>
      </c>
      <c r="E833" t="str">
        <f>IFERROR(VLOOKUP(ROWS($E$2:E833),$A$2:$B$991,2,0),"")</f>
        <v>Opravy přístrojů a zařízení převážně pro domácnost, dům a zahradu</v>
      </c>
      <c r="H833" s="95"/>
      <c r="I833" s="97"/>
    </row>
    <row r="834" spans="1:9" ht="12.75">
      <c r="A834" s="68">
        <f>IF(ISNUMBER(SEARCH(ZAKL_DATA!$B$29,B834)),MAX($A$1:A833)+1,0)</f>
        <v>833.0</v>
      </c>
      <c r="B834" s="67" t="s">
        <v>340</v>
      </c>
      <c r="C834" s="94" t="s">
        <v>2156</v>
      </c>
      <c r="E834" t="str">
        <f>IFERROR(VLOOKUP(ROWS($E$2:E834),$A$2:$B$991,2,0),"")</f>
        <v>Opravy obuvi a kožených výrobků</v>
      </c>
      <c r="H834" s="95"/>
      <c r="I834" s="97"/>
    </row>
    <row r="835" spans="1:9" ht="12.75">
      <c r="A835" s="68">
        <f>IF(ISNUMBER(SEARCH(ZAKL_DATA!$B$29,B835)),MAX($A$1:A834)+1,0)</f>
        <v>834.0</v>
      </c>
      <c r="B835" s="67" t="s">
        <v>341</v>
      </c>
      <c r="C835" s="94" t="s">
        <v>2157</v>
      </c>
      <c r="E835" t="str">
        <f>IFERROR(VLOOKUP(ROWS($E$2:E835),$A$2:$B$991,2,0),"")</f>
        <v>Opravy nábytku a bytového zařízení</v>
      </c>
      <c r="H835" s="95"/>
      <c r="I835" s="97"/>
    </row>
    <row r="836" spans="1:9" ht="12.75">
      <c r="A836" s="68">
        <f>IF(ISNUMBER(SEARCH(ZAKL_DATA!$B$29,B836)),MAX($A$1:A835)+1,0)</f>
        <v>835.0</v>
      </c>
      <c r="B836" s="67" t="s">
        <v>342</v>
      </c>
      <c r="C836" s="94" t="s">
        <v>2158</v>
      </c>
      <c r="E836" t="str">
        <f>IFERROR(VLOOKUP(ROWS($E$2:E836),$A$2:$B$991,2,0),"")</f>
        <v>Opravy hodin, hodinek a klenotnických výrobků</v>
      </c>
      <c r="H836" s="95"/>
      <c r="I836" s="97"/>
    </row>
    <row r="837" spans="1:9" ht="12.75">
      <c r="A837" s="68">
        <f>IF(ISNUMBER(SEARCH(ZAKL_DATA!$B$29,B837)),MAX($A$1:A836)+1,0)</f>
        <v>836.0</v>
      </c>
      <c r="B837" s="67" t="s">
        <v>343</v>
      </c>
      <c r="C837" s="94" t="s">
        <v>2159</v>
      </c>
      <c r="E837" t="str">
        <f>IFERROR(VLOOKUP(ROWS($E$2:E837),$A$2:$B$991,2,0),"")</f>
        <v>Opravy ostatních výrobků pro osobní potřebu a převážně pro domácnost</v>
      </c>
      <c r="H837" s="95"/>
      <c r="I837" s="97"/>
    </row>
    <row r="838" spans="1:9" ht="12.75">
      <c r="A838" s="68">
        <f>IF(ISNUMBER(SEARCH(ZAKL_DATA!$B$29,B838)),MAX($A$1:A837)+1,0)</f>
        <v>837.0</v>
      </c>
      <c r="B838" s="67" t="s">
        <v>344</v>
      </c>
      <c r="C838" s="94" t="s">
        <v>2160</v>
      </c>
      <c r="E838" t="str">
        <f>IFERROR(VLOOKUP(ROWS($E$2:E838),$A$2:$B$991,2,0),"")</f>
        <v>Praní a chemické čištění textilních a kožešinových výrobků</v>
      </c>
      <c r="H838" s="95"/>
      <c r="I838" s="97"/>
    </row>
    <row r="839" spans="1:9" ht="12.75">
      <c r="A839" s="68">
        <f>IF(ISNUMBER(SEARCH(ZAKL_DATA!$B$29,B839)),MAX($A$1:A838)+1,0)</f>
        <v>838.0</v>
      </c>
      <c r="B839" s="67" t="s">
        <v>345</v>
      </c>
      <c r="C839" s="94" t="s">
        <v>2161</v>
      </c>
      <c r="E839" t="str">
        <f>IFERROR(VLOOKUP(ROWS($E$2:E839),$A$2:$B$991,2,0),"")</f>
        <v>Kadeřnické, kosmetické a podobné činnosti</v>
      </c>
      <c r="H839" s="95"/>
      <c r="I839" s="97"/>
    </row>
    <row r="840" spans="1:9" ht="12.75">
      <c r="A840" s="68">
        <f>IF(ISNUMBER(SEARCH(ZAKL_DATA!$B$29,B840)),MAX($A$1:A839)+1,0)</f>
        <v>839.0</v>
      </c>
      <c r="B840" s="67" t="s">
        <v>346</v>
      </c>
      <c r="C840" s="94" t="s">
        <v>2162</v>
      </c>
      <c r="E840" t="str">
        <f>IFERROR(VLOOKUP(ROWS($E$2:E840),$A$2:$B$991,2,0),"")</f>
        <v>Pohřební a související činnosti</v>
      </c>
      <c r="H840" s="95"/>
      <c r="I840" s="97"/>
    </row>
    <row r="841" spans="1:9" ht="12.75">
      <c r="A841" s="68">
        <f>IF(ISNUMBER(SEARCH(ZAKL_DATA!$B$29,B841)),MAX($A$1:A840)+1,0)</f>
        <v>840.0</v>
      </c>
      <c r="B841" s="67" t="s">
        <v>347</v>
      </c>
      <c r="C841" s="94" t="s">
        <v>2163</v>
      </c>
      <c r="E841" t="str">
        <f>IFERROR(VLOOKUP(ROWS($E$2:E841),$A$2:$B$991,2,0),"")</f>
        <v>Činnosti pro osobní a fyzickou pohodu</v>
      </c>
      <c r="H841" s="95"/>
      <c r="I841" s="97"/>
    </row>
    <row r="842" spans="1:9" ht="12.75">
      <c r="A842" s="68">
        <f>IF(ISNUMBER(SEARCH(ZAKL_DATA!$B$29,B842)),MAX($A$1:A841)+1,0)</f>
        <v>841.0</v>
      </c>
      <c r="B842" s="67" t="s">
        <v>348</v>
      </c>
      <c r="C842" s="94" t="s">
        <v>2164</v>
      </c>
      <c r="E842" t="str">
        <f>IFERROR(VLOOKUP(ROWS($E$2:E842),$A$2:$B$991,2,0),"")</f>
        <v>Poskytování ostatních osobních služeb j. n.</v>
      </c>
      <c r="H842" s="95"/>
      <c r="I842" s="97"/>
    </row>
    <row r="843" spans="1:9" ht="12.75">
      <c r="A843" s="68">
        <f>IF(ISNUMBER(SEARCH(ZAKL_DATA!$B$29,B843)),MAX($A$1:A842)+1,0)</f>
        <v>842.0</v>
      </c>
      <c r="B843" s="67" t="s">
        <v>349</v>
      </c>
      <c r="C843" s="94" t="s">
        <v>1710</v>
      </c>
      <c r="E843" t="str">
        <f>IFERROR(VLOOKUP(ROWS($E$2:E843),$A$2:$B$991,2,0),"")</f>
        <v>Činnosti domácností produk.blíže neurčené výrobky pro vlastní potřebu</v>
      </c>
      <c r="H843" s="95"/>
      <c r="I843" s="97"/>
    </row>
    <row r="844" spans="1:9" ht="12.75">
      <c r="A844" s="68">
        <f>IF(ISNUMBER(SEARCH(ZAKL_DATA!$B$29,B844)),MAX($A$1:A843)+1,0)</f>
        <v>843.0</v>
      </c>
      <c r="B844" s="67" t="s">
        <v>366</v>
      </c>
      <c r="C844" s="94" t="s">
        <v>2165</v>
      </c>
      <c r="E844" t="str">
        <f>IFERROR(VLOOKUP(ROWS($E$2:E844),$A$2:$B$991,2,0),"")</f>
        <v>Výroba obuvi s usňovým svrškem</v>
      </c>
      <c r="H844" s="95"/>
      <c r="I844" s="97"/>
    </row>
    <row r="845" spans="1:9" ht="12.75">
      <c r="A845" s="68">
        <f>IF(ISNUMBER(SEARCH(ZAKL_DATA!$B$29,B845)),MAX($A$1:A844)+1,0)</f>
        <v>844.0</v>
      </c>
      <c r="B845" s="67" t="s">
        <v>367</v>
      </c>
      <c r="C845" s="94" t="s">
        <v>2166</v>
      </c>
      <c r="E845" t="str">
        <f>IFERROR(VLOOKUP(ROWS($E$2:E845),$A$2:$B$991,2,0),"")</f>
        <v>Výroba obuvi z ostatních materiálů</v>
      </c>
      <c r="H845" s="95"/>
      <c r="I845" s="97"/>
    </row>
    <row r="846" spans="1:9" ht="12.75">
      <c r="A846" s="68">
        <f>IF(ISNUMBER(SEARCH(ZAKL_DATA!$B$29,B846)),MAX($A$1:A845)+1,0)</f>
        <v>845.0</v>
      </c>
      <c r="B846" s="67" t="s">
        <v>368</v>
      </c>
      <c r="C846" s="94" t="s">
        <v>2167</v>
      </c>
      <c r="E846" t="str">
        <f>IFERROR(VLOOKUP(ROWS($E$2:E846),$A$2:$B$991,2,0),"")</f>
        <v>Výroba chemických buničin</v>
      </c>
      <c r="H846" s="95"/>
      <c r="I846" s="97"/>
    </row>
    <row r="847" spans="1:9" ht="12.75">
      <c r="A847" s="68">
        <f>IF(ISNUMBER(SEARCH(ZAKL_DATA!$B$29,B847)),MAX($A$1:A846)+1,0)</f>
        <v>846.0</v>
      </c>
      <c r="B847" s="67" t="s">
        <v>369</v>
      </c>
      <c r="C847" s="94" t="s">
        <v>2168</v>
      </c>
      <c r="E847" t="str">
        <f>IFERROR(VLOOKUP(ROWS($E$2:E847),$A$2:$B$991,2,0),"")</f>
        <v>Výroba mechanických vláknin</v>
      </c>
      <c r="H847" s="95"/>
      <c r="I847" s="97"/>
    </row>
    <row r="848" spans="1:9" ht="12.75">
      <c r="A848" s="68">
        <f>IF(ISNUMBER(SEARCH(ZAKL_DATA!$B$29,B848)),MAX($A$1:A847)+1,0)</f>
        <v>847.0</v>
      </c>
      <c r="B848" s="67" t="s">
        <v>370</v>
      </c>
      <c r="C848" s="94" t="s">
        <v>2169</v>
      </c>
      <c r="E848" t="str">
        <f>IFERROR(VLOOKUP(ROWS($E$2:E848),$A$2:$B$991,2,0),"")</f>
        <v>Výroba ostatních papírenských vláknin</v>
      </c>
      <c r="H848" s="95"/>
      <c r="I848" s="97"/>
    </row>
    <row r="849" spans="1:9" ht="12.75">
      <c r="A849" s="68">
        <f>IF(ISNUMBER(SEARCH(ZAKL_DATA!$B$29,B849)),MAX($A$1:A848)+1,0)</f>
        <v>848.0</v>
      </c>
      <c r="B849" s="67" t="s">
        <v>371</v>
      </c>
      <c r="C849" s="94" t="s">
        <v>2170</v>
      </c>
      <c r="E849" t="str">
        <f>IFERROR(VLOOKUP(ROWS($E$2:E849),$A$2:$B$991,2,0),"")</f>
        <v>Výroba bioet.(biolihu)pro pohon motorů a pro výr.směsí a komp.paliv</v>
      </c>
      <c r="H849" s="95"/>
      <c r="I849" s="97"/>
    </row>
    <row r="850" spans="1:9" ht="12.75">
      <c r="A850" s="68">
        <f>IF(ISNUMBER(SEARCH(ZAKL_DATA!$B$29,B850)),MAX($A$1:A849)+1,0)</f>
        <v>849.0</v>
      </c>
      <c r="B850" s="67" t="s">
        <v>372</v>
      </c>
      <c r="C850" s="94" t="s">
        <v>2171</v>
      </c>
      <c r="E850" t="str">
        <f>IFERROR(VLOOKUP(ROWS($E$2:E850),$A$2:$B$991,2,0),"")</f>
        <v>Výroba ostatních základních organických chemických látek</v>
      </c>
      <c r="H850" s="95"/>
      <c r="I850" s="97"/>
    </row>
    <row r="851" spans="1:9" ht="12.75">
      <c r="A851" s="68">
        <f>IF(ISNUMBER(SEARCH(ZAKL_DATA!$B$29,B851)),MAX($A$1:A850)+1,0)</f>
        <v>850.0</v>
      </c>
      <c r="B851" s="67" t="s">
        <v>373</v>
      </c>
      <c r="C851" s="94" t="s">
        <v>2172</v>
      </c>
      <c r="E851" t="str">
        <f>IFERROR(VLOOKUP(ROWS($E$2:E851),$A$2:$B$991,2,0),"")</f>
        <v>Výr.metylesterů a etylesterů mast.kys.pro pohon motorů a pro výr.sm.p.</v>
      </c>
      <c r="H851" s="95"/>
      <c r="I851" s="97"/>
    </row>
    <row r="852" spans="1:9" ht="12.75">
      <c r="A852" s="68">
        <f>IF(ISNUMBER(SEARCH(ZAKL_DATA!$B$29,B852)),MAX($A$1:A851)+1,0)</f>
        <v>851.0</v>
      </c>
      <c r="B852" s="67" t="s">
        <v>374</v>
      </c>
      <c r="C852" s="94" t="s">
        <v>2173</v>
      </c>
      <c r="E852" t="str">
        <f>IFERROR(VLOOKUP(ROWS($E$2:E852),$A$2:$B$991,2,0),"")</f>
        <v>Výroba jiných chemických výrobků j. n.</v>
      </c>
      <c r="H852" s="95"/>
      <c r="I852" s="97"/>
    </row>
    <row r="853" spans="1:9" ht="12.75">
      <c r="A853" s="68">
        <f>IF(ISNUMBER(SEARCH(ZAKL_DATA!$B$29,B853)),MAX($A$1:A852)+1,0)</f>
        <v>852.0</v>
      </c>
      <c r="B853" s="67" t="s">
        <v>375</v>
      </c>
      <c r="C853" s="94" t="s">
        <v>2174</v>
      </c>
      <c r="E853" t="str">
        <f>IFERROR(VLOOKUP(ROWS($E$2:E853),$A$2:$B$991,2,0),"")</f>
        <v>Výroba surového železa, oceli a feroslitin</v>
      </c>
      <c r="H853" s="95"/>
      <c r="I853" s="97"/>
    </row>
    <row r="854" spans="1:9" ht="12.75">
      <c r="A854" s="68">
        <f>IF(ISNUMBER(SEARCH(ZAKL_DATA!$B$29,B854)),MAX($A$1:A853)+1,0)</f>
        <v>853.0</v>
      </c>
      <c r="B854" s="67" t="s">
        <v>376</v>
      </c>
      <c r="C854" s="94" t="s">
        <v>2175</v>
      </c>
      <c r="E854" t="str">
        <f>IFERROR(VLOOKUP(ROWS($E$2:E854),$A$2:$B$991,2,0),"")</f>
        <v>Výroba plochých výrobků (kromě pásky za studena)</v>
      </c>
      <c r="H854" s="95"/>
      <c r="I854" s="97"/>
    </row>
    <row r="855" spans="1:9" ht="12.75">
      <c r="A855" s="68">
        <f>IF(ISNUMBER(SEARCH(ZAKL_DATA!$B$29,B855)),MAX($A$1:A854)+1,0)</f>
        <v>854.0</v>
      </c>
      <c r="B855" s="67" t="s">
        <v>377</v>
      </c>
      <c r="C855" s="94" t="s">
        <v>2176</v>
      </c>
      <c r="E855" t="str">
        <f>IFERROR(VLOOKUP(ROWS($E$2:E855),$A$2:$B$991,2,0),"")</f>
        <v>Tváření výrobků za tepla</v>
      </c>
      <c r="H855" s="95"/>
      <c r="I855" s="97"/>
    </row>
    <row r="856" spans="1:9" ht="12.75">
      <c r="A856" s="68">
        <f>IF(ISNUMBER(SEARCH(ZAKL_DATA!$B$29,B856)),MAX($A$1:A855)+1,0)</f>
        <v>855.0</v>
      </c>
      <c r="B856" s="67" t="s">
        <v>378</v>
      </c>
      <c r="C856" s="94" t="s">
        <v>2177</v>
      </c>
      <c r="E856" t="str">
        <f>IFERROR(VLOOKUP(ROWS($E$2:E856),$A$2:$B$991,2,0),"")</f>
        <v>Výroba odlitků z litiny s lupínkovým grafitem</v>
      </c>
      <c r="H856" s="95"/>
      <c r="I856" s="97"/>
    </row>
    <row r="857" spans="1:9" ht="12.75">
      <c r="A857" s="68">
        <f>IF(ISNUMBER(SEARCH(ZAKL_DATA!$B$29,B857)),MAX($A$1:A856)+1,0)</f>
        <v>856.0</v>
      </c>
      <c r="B857" s="67" t="s">
        <v>379</v>
      </c>
      <c r="C857" s="94" t="s">
        <v>2178</v>
      </c>
      <c r="E857" t="str">
        <f>IFERROR(VLOOKUP(ROWS($E$2:E857),$A$2:$B$991,2,0),"")</f>
        <v>Výroba odlitků z litiny s kuličkovým grafitem</v>
      </c>
      <c r="H857" s="95"/>
      <c r="I857" s="97"/>
    </row>
    <row r="858" spans="1:9" ht="12.75">
      <c r="A858" s="68">
        <f>IF(ISNUMBER(SEARCH(ZAKL_DATA!$B$29,B858)),MAX($A$1:A857)+1,0)</f>
        <v>857.0</v>
      </c>
      <c r="B858" s="67" t="s">
        <v>380</v>
      </c>
      <c r="C858" s="94" t="s">
        <v>2179</v>
      </c>
      <c r="E858" t="str">
        <f>IFERROR(VLOOKUP(ROWS($E$2:E858),$A$2:$B$991,2,0),"")</f>
        <v>Výroba ostatních odlitků z litiny</v>
      </c>
      <c r="H858" s="95"/>
      <c r="I858" s="97"/>
    </row>
    <row r="859" spans="1:9" ht="12.75">
      <c r="A859" s="68">
        <f>IF(ISNUMBER(SEARCH(ZAKL_DATA!$B$29,B859)),MAX($A$1:A858)+1,0)</f>
        <v>858.0</v>
      </c>
      <c r="B859" s="67" t="s">
        <v>381</v>
      </c>
      <c r="C859" s="94" t="s">
        <v>2180</v>
      </c>
      <c r="E859" t="str">
        <f>IFERROR(VLOOKUP(ROWS($E$2:E859),$A$2:$B$991,2,0),"")</f>
        <v>Výroba odlitků z uhlíkatých ocelí</v>
      </c>
      <c r="H859" s="95"/>
      <c r="I859" s="97"/>
    </row>
    <row r="860" spans="1:9" ht="12.75">
      <c r="A860" s="68">
        <f>IF(ISNUMBER(SEARCH(ZAKL_DATA!$B$29,B860)),MAX($A$1:A859)+1,0)</f>
        <v>859.0</v>
      </c>
      <c r="B860" s="67" t="s">
        <v>382</v>
      </c>
      <c r="C860" s="94" t="s">
        <v>2181</v>
      </c>
      <c r="E860" t="str">
        <f>IFERROR(VLOOKUP(ROWS($E$2:E860),$A$2:$B$991,2,0),"")</f>
        <v>Výroba odlitků z legovaných ocelí</v>
      </c>
      <c r="H860" s="95"/>
      <c r="I860" s="97"/>
    </row>
    <row r="861" spans="1:9" ht="12.75">
      <c r="A861" s="68">
        <f>IF(ISNUMBER(SEARCH(ZAKL_DATA!$B$29,B861)),MAX($A$1:A860)+1,0)</f>
        <v>860.0</v>
      </c>
      <c r="B861" s="67" t="s">
        <v>383</v>
      </c>
      <c r="C861" s="94" t="s">
        <v>2182</v>
      </c>
      <c r="E861" t="str">
        <f>IFERROR(VLOOKUP(ROWS($E$2:E861),$A$2:$B$991,2,0),"")</f>
        <v>Opravy a údržba kolejových vozidel</v>
      </c>
      <c r="H861" s="95"/>
      <c r="I861" s="97"/>
    </row>
    <row r="862" spans="1:9" ht="12.75">
      <c r="A862" s="68">
        <f>IF(ISNUMBER(SEARCH(ZAKL_DATA!$B$29,B862)),MAX($A$1:A861)+1,0)</f>
        <v>861.0</v>
      </c>
      <c r="B862" s="67" t="s">
        <v>384</v>
      </c>
      <c r="C862" s="94" t="s">
        <v>2183</v>
      </c>
      <c r="E862" t="str">
        <f>IFERROR(VLOOKUP(ROWS($E$2:E862),$A$2:$B$991,2,0),"")</f>
        <v>Opravy a údržba ostat.dopr.prostředků a zařízení j.n.kromě kolej.vozidel</v>
      </c>
      <c r="H862" s="95"/>
      <c r="I862" s="97"/>
    </row>
    <row r="863" spans="1:9" ht="12.75">
      <c r="A863" s="68">
        <f>IF(ISNUMBER(SEARCH(ZAKL_DATA!$B$29,B863)),MAX($A$1:A862)+1,0)</f>
        <v>862.0</v>
      </c>
      <c r="B863" s="67" t="s">
        <v>385</v>
      </c>
      <c r="C863" s="94" t="s">
        <v>1563</v>
      </c>
      <c r="E863" t="str">
        <f>IFERROR(VLOOKUP(ROWS($E$2:E863),$A$2:$B$991,2,0),"")</f>
        <v>Výroba a rozvod tepla a klimatizovaného vzduchu,výroba ledu</v>
      </c>
      <c r="H863" s="95"/>
      <c r="I863" s="97"/>
    </row>
    <row r="864" spans="1:9" ht="12.75">
      <c r="A864" s="68">
        <f>IF(ISNUMBER(SEARCH(ZAKL_DATA!$B$29,B864)),MAX($A$1:A863)+1,0)</f>
        <v>863.0</v>
      </c>
      <c r="B864" s="67" t="s">
        <v>386</v>
      </c>
      <c r="C864" s="94" t="s">
        <v>2184</v>
      </c>
      <c r="E864" t="str">
        <f>IFERROR(VLOOKUP(ROWS($E$2:E864),$A$2:$B$991,2,0),"")</f>
        <v>Výroba tepla</v>
      </c>
      <c r="H864" s="95"/>
      <c r="I864" s="97"/>
    </row>
    <row r="865" spans="1:9" ht="12.75">
      <c r="A865" s="68">
        <f>IF(ISNUMBER(SEARCH(ZAKL_DATA!$B$29,B865)),MAX($A$1:A864)+1,0)</f>
        <v>864.0</v>
      </c>
      <c r="B865" s="67" t="s">
        <v>387</v>
      </c>
      <c r="C865" s="94" t="s">
        <v>2185</v>
      </c>
      <c r="E865" t="str">
        <f>IFERROR(VLOOKUP(ROWS($E$2:E865),$A$2:$B$991,2,0),"")</f>
        <v>Rozvod tepla</v>
      </c>
      <c r="H865" s="95"/>
      <c r="I865" s="97"/>
    </row>
    <row r="866" spans="1:9" ht="12.75">
      <c r="A866" s="68">
        <f>IF(ISNUMBER(SEARCH(ZAKL_DATA!$B$29,B866)),MAX($A$1:A865)+1,0)</f>
        <v>865.0</v>
      </c>
      <c r="B866" s="67" t="s">
        <v>388</v>
      </c>
      <c r="C866" s="94" t="s">
        <v>2186</v>
      </c>
      <c r="E866" t="str">
        <f>IFERROR(VLOOKUP(ROWS($E$2:E866),$A$2:$B$991,2,0),"")</f>
        <v>Výroba klimatizovaného vzduchu</v>
      </c>
      <c r="H866" s="95"/>
      <c r="I866" s="97"/>
    </row>
    <row r="867" spans="1:9" ht="12.75">
      <c r="A867" s="68">
        <f>IF(ISNUMBER(SEARCH(ZAKL_DATA!$B$29,B867)),MAX($A$1:A866)+1,0)</f>
        <v>866.0</v>
      </c>
      <c r="B867" s="67" t="s">
        <v>389</v>
      </c>
      <c r="C867" s="94" t="s">
        <v>2187</v>
      </c>
      <c r="E867" t="str">
        <f>IFERROR(VLOOKUP(ROWS($E$2:E867),$A$2:$B$991,2,0),"")</f>
        <v>Rozvod klimatizovaného vzduchu</v>
      </c>
      <c r="H867" s="95"/>
      <c r="I867" s="97"/>
    </row>
    <row r="868" spans="1:9" ht="12.75">
      <c r="A868" s="68">
        <f>IF(ISNUMBER(SEARCH(ZAKL_DATA!$B$29,B868)),MAX($A$1:A867)+1,0)</f>
        <v>867.0</v>
      </c>
      <c r="B868" s="67" t="s">
        <v>390</v>
      </c>
      <c r="C868" s="94" t="s">
        <v>2188</v>
      </c>
      <c r="E868" t="str">
        <f>IFERROR(VLOOKUP(ROWS($E$2:E868),$A$2:$B$991,2,0),"")</f>
        <v>Výroba chladicí vody</v>
      </c>
      <c r="H868" s="95"/>
      <c r="I868" s="97"/>
    </row>
    <row r="869" spans="1:9" ht="12.75">
      <c r="A869" s="68">
        <f>IF(ISNUMBER(SEARCH(ZAKL_DATA!$B$29,B869)),MAX($A$1:A868)+1,0)</f>
        <v>868.0</v>
      </c>
      <c r="B869" s="67" t="s">
        <v>391</v>
      </c>
      <c r="C869" s="94" t="s">
        <v>2189</v>
      </c>
      <c r="E869" t="str">
        <f>IFERROR(VLOOKUP(ROWS($E$2:E869),$A$2:$B$991,2,0),"")</f>
        <v>Rozvod chladicí vody</v>
      </c>
      <c r="H869" s="95"/>
      <c r="I869" s="97"/>
    </row>
    <row r="870" spans="1:9" ht="12.75">
      <c r="A870" s="68">
        <f>IF(ISNUMBER(SEARCH(ZAKL_DATA!$B$29,B870)),MAX($A$1:A869)+1,0)</f>
        <v>869.0</v>
      </c>
      <c r="B870" s="67" t="s">
        <v>392</v>
      </c>
      <c r="C870" s="94" t="s">
        <v>2190</v>
      </c>
      <c r="E870" t="str">
        <f>IFERROR(VLOOKUP(ROWS($E$2:E870),$A$2:$B$991,2,0),"")</f>
        <v>Výroba ledu</v>
      </c>
      <c r="H870" s="95"/>
      <c r="I870" s="97"/>
    </row>
    <row r="871" spans="1:9" ht="12.75">
      <c r="A871" s="68">
        <f>IF(ISNUMBER(SEARCH(ZAKL_DATA!$B$29,B871)),MAX($A$1:A870)+1,0)</f>
        <v>870.0</v>
      </c>
      <c r="B871" s="67" t="s">
        <v>393</v>
      </c>
      <c r="C871" s="94" t="s">
        <v>2191</v>
      </c>
      <c r="E871" t="str">
        <f>IFERROR(VLOOKUP(ROWS($E$2:E871),$A$2:$B$991,2,0),"")</f>
        <v>Výstavba nebytových budov</v>
      </c>
      <c r="H871" s="95"/>
      <c r="I871" s="97"/>
    </row>
    <row r="872" spans="1:9" ht="12.75">
      <c r="A872" s="68">
        <f>IF(ISNUMBER(SEARCH(ZAKL_DATA!$B$29,B872)),MAX($A$1:A871)+1,0)</f>
        <v>871.0</v>
      </c>
      <c r="B872" s="67" t="s">
        <v>394</v>
      </c>
      <c r="C872" s="94" t="s">
        <v>2192</v>
      </c>
      <c r="E872" t="str">
        <f>IFERROR(VLOOKUP(ROWS($E$2:E872),$A$2:$B$991,2,0),"")</f>
        <v>Výstavba inženýrských sítí pro kapaliny</v>
      </c>
      <c r="H872" s="95"/>
      <c r="I872" s="97"/>
    </row>
    <row r="873" spans="1:9" ht="12.75">
      <c r="A873" s="68">
        <f>IF(ISNUMBER(SEARCH(ZAKL_DATA!$B$29,B873)),MAX($A$1:A872)+1,0)</f>
        <v>872.0</v>
      </c>
      <c r="B873" s="67" t="s">
        <v>395</v>
      </c>
      <c r="C873" s="94" t="s">
        <v>2193</v>
      </c>
      <c r="E873" t="str">
        <f>IFERROR(VLOOKUP(ROWS($E$2:E873),$A$2:$B$991,2,0),"")</f>
        <v>Výstavba inženýrských sítí pro plyny</v>
      </c>
      <c r="H873" s="95"/>
      <c r="I873" s="97"/>
    </row>
    <row r="874" spans="1:9" ht="12.75">
      <c r="A874" s="68">
        <f>IF(ISNUMBER(SEARCH(ZAKL_DATA!$B$29,B874)),MAX($A$1:A873)+1,0)</f>
        <v>873.0</v>
      </c>
      <c r="B874" s="67" t="s">
        <v>396</v>
      </c>
      <c r="C874" s="94" t="s">
        <v>2194</v>
      </c>
      <c r="E874" t="str">
        <f>IFERROR(VLOOKUP(ROWS($E$2:E874),$A$2:$B$991,2,0),"")</f>
        <v>Sklenářské práce</v>
      </c>
      <c r="H874" s="95"/>
      <c r="I874" s="97"/>
    </row>
    <row r="875" spans="1:9" ht="12.75">
      <c r="A875" s="68">
        <f>IF(ISNUMBER(SEARCH(ZAKL_DATA!$B$29,B875)),MAX($A$1:A874)+1,0)</f>
        <v>874.0</v>
      </c>
      <c r="B875" s="67" t="s">
        <v>397</v>
      </c>
      <c r="C875" s="94" t="s">
        <v>2195</v>
      </c>
      <c r="E875" t="str">
        <f>IFERROR(VLOOKUP(ROWS($E$2:E875),$A$2:$B$991,2,0),"")</f>
        <v>Malířské a natěračské práce</v>
      </c>
      <c r="H875" s="95"/>
      <c r="I875" s="97"/>
    </row>
    <row r="876" spans="1:9" ht="12.75">
      <c r="A876" s="68">
        <f>IF(ISNUMBER(SEARCH(ZAKL_DATA!$B$29,B876)),MAX($A$1:A875)+1,0)</f>
        <v>875.0</v>
      </c>
      <c r="B876" s="67" t="s">
        <v>398</v>
      </c>
      <c r="C876" s="94" t="s">
        <v>2196</v>
      </c>
      <c r="E876" t="str">
        <f>IFERROR(VLOOKUP(ROWS($E$2:E876),$A$2:$B$991,2,0),"")</f>
        <v>Montáž a demontáž lešení a bednění</v>
      </c>
      <c r="H876" s="95"/>
      <c r="I876" s="97"/>
    </row>
    <row r="877" spans="1:9" ht="12.75">
      <c r="A877" s="68">
        <f>IF(ISNUMBER(SEARCH(ZAKL_DATA!$B$29,B877)),MAX($A$1:A876)+1,0)</f>
        <v>876.0</v>
      </c>
      <c r="B877" s="67" t="s">
        <v>399</v>
      </c>
      <c r="C877" s="94" t="s">
        <v>2197</v>
      </c>
      <c r="E877" t="str">
        <f>IFERROR(VLOOKUP(ROWS($E$2:E877),$A$2:$B$991,2,0),"")</f>
        <v>Jiné specializované stavební činnosti j. n.</v>
      </c>
      <c r="H877" s="95"/>
      <c r="I877" s="97"/>
    </row>
    <row r="878" spans="1:9" ht="12.75">
      <c r="A878" s="68">
        <f>IF(ISNUMBER(SEARCH(ZAKL_DATA!$B$29,B878)),MAX($A$1:A877)+1,0)</f>
        <v>877.0</v>
      </c>
      <c r="B878" s="67" t="s">
        <v>400</v>
      </c>
      <c r="C878" s="94" t="s">
        <v>2198</v>
      </c>
      <c r="E878" t="str">
        <f>IFERROR(VLOOKUP(ROWS($E$2:E878),$A$2:$B$991,2,0),"")</f>
        <v>Zprostředkování velkoobchodu a velkoobchod v zastoupení s papír.výrobky</v>
      </c>
      <c r="H878" s="95"/>
      <c r="I878" s="97"/>
    </row>
    <row r="879" spans="1:9" ht="12.75">
      <c r="A879" s="68">
        <f>IF(ISNUMBER(SEARCH(ZAKL_DATA!$B$29,B879)),MAX($A$1:A878)+1,0)</f>
        <v>878.0</v>
      </c>
      <c r="B879" s="67" t="s">
        <v>401</v>
      </c>
      <c r="C879" s="94" t="s">
        <v>2199</v>
      </c>
      <c r="E879" t="str">
        <f>IFERROR(VLOOKUP(ROWS($E$2:E879),$A$2:$B$991,2,0),"")</f>
        <v>Zprostř.specializ.velkoobchodu a velkoobchod v zast.s ost.výrobky j.n.</v>
      </c>
      <c r="H879" s="95"/>
      <c r="I879" s="97"/>
    </row>
    <row r="880" spans="1:9" ht="12.75">
      <c r="A880" s="68">
        <f>IF(ISNUMBER(SEARCH(ZAKL_DATA!$B$29,B880)),MAX($A$1:A879)+1,0)</f>
        <v>879.0</v>
      </c>
      <c r="B880" s="67" t="s">
        <v>402</v>
      </c>
      <c r="C880" s="94" t="s">
        <v>2200</v>
      </c>
      <c r="E880" t="str">
        <f>IFERROR(VLOOKUP(ROWS($E$2:E880),$A$2:$B$991,2,0),"")</f>
        <v>Velkoobchod s oděvy</v>
      </c>
      <c r="H880" s="95"/>
      <c r="I880" s="97"/>
    </row>
    <row r="881" spans="1:9" ht="12.75">
      <c r="A881" s="68">
        <f>IF(ISNUMBER(SEARCH(ZAKL_DATA!$B$29,B881)),MAX($A$1:A880)+1,0)</f>
        <v>880.0</v>
      </c>
      <c r="B881" s="67" t="s">
        <v>403</v>
      </c>
      <c r="C881" s="94" t="s">
        <v>2201</v>
      </c>
      <c r="E881" t="str">
        <f>IFERROR(VLOOKUP(ROWS($E$2:E881),$A$2:$B$991,2,0),"")</f>
        <v>Velkoobchod s obuví</v>
      </c>
      <c r="H881" s="95"/>
      <c r="I881" s="97"/>
    </row>
    <row r="882" spans="1:9" ht="12.75">
      <c r="A882" s="68">
        <f>IF(ISNUMBER(SEARCH(ZAKL_DATA!$B$29,B882)),MAX($A$1:A881)+1,0)</f>
        <v>881.0</v>
      </c>
      <c r="B882" s="67" t="s">
        <v>404</v>
      </c>
      <c r="C882" s="94" t="s">
        <v>2202</v>
      </c>
      <c r="E882" t="str">
        <f>IFERROR(VLOOKUP(ROWS($E$2:E882),$A$2:$B$991,2,0),"")</f>
        <v>Velkoobchod s porcelánovými, keramickými a skleněnými výrobky</v>
      </c>
      <c r="H882" s="95"/>
      <c r="I882" s="97"/>
    </row>
    <row r="883" spans="1:9" ht="12.75">
      <c r="A883" s="68">
        <f>IF(ISNUMBER(SEARCH(ZAKL_DATA!$B$29,B883)),MAX($A$1:A882)+1,0)</f>
        <v>882.0</v>
      </c>
      <c r="B883" s="67" t="s">
        <v>405</v>
      </c>
      <c r="C883" s="94" t="s">
        <v>2203</v>
      </c>
      <c r="E883" t="str">
        <f>IFERROR(VLOOKUP(ROWS($E$2:E883),$A$2:$B$991,2,0),"")</f>
        <v>Velkoobchod s pracími a čisticími prostředky</v>
      </c>
      <c r="H883" s="95"/>
      <c r="I883" s="97"/>
    </row>
    <row r="884" spans="1:9" ht="12.75">
      <c r="A884" s="68">
        <f>IF(ISNUMBER(SEARCH(ZAKL_DATA!$B$29,B884)),MAX($A$1:A883)+1,0)</f>
        <v>883.0</v>
      </c>
      <c r="B884" s="67" t="s">
        <v>406</v>
      </c>
      <c r="C884" s="94" t="s">
        <v>2204</v>
      </c>
      <c r="E884" t="str">
        <f>IFERROR(VLOOKUP(ROWS($E$2:E884),$A$2:$B$991,2,0),"")</f>
        <v>Velkoobchod s pevnými palivy a příbuznými výrobky</v>
      </c>
      <c r="H884" s="95"/>
      <c r="I884" s="97"/>
    </row>
    <row r="885" spans="1:9" ht="12.75">
      <c r="A885" s="68">
        <f>IF(ISNUMBER(SEARCH(ZAKL_DATA!$B$29,B885)),MAX($A$1:A884)+1,0)</f>
        <v>884.0</v>
      </c>
      <c r="B885" s="67" t="s">
        <v>407</v>
      </c>
      <c r="C885" s="94" t="s">
        <v>2205</v>
      </c>
      <c r="E885" t="str">
        <f>IFERROR(VLOOKUP(ROWS($E$2:E885),$A$2:$B$991,2,0),"")</f>
        <v>Velkoobchod s kapalnými palivy a příbuznými výrobky</v>
      </c>
      <c r="H885" s="95"/>
      <c r="I885" s="97"/>
    </row>
    <row r="886" spans="1:9" ht="12.75">
      <c r="A886" s="68">
        <f>IF(ISNUMBER(SEARCH(ZAKL_DATA!$B$29,B886)),MAX($A$1:A885)+1,0)</f>
        <v>885.0</v>
      </c>
      <c r="B886" s="67" t="s">
        <v>408</v>
      </c>
      <c r="C886" s="94" t="s">
        <v>2206</v>
      </c>
      <c r="E886" t="str">
        <f>IFERROR(VLOOKUP(ROWS($E$2:E886),$A$2:$B$991,2,0),"")</f>
        <v>Velkoobchod s plynnými palivy a příbuznými výrobky</v>
      </c>
      <c r="H886" s="95"/>
      <c r="I886" s="97"/>
    </row>
    <row r="887" spans="1:9" ht="12.75">
      <c r="A887" s="68">
        <f>IF(ISNUMBER(SEARCH(ZAKL_DATA!$B$29,B887)),MAX($A$1:A886)+1,0)</f>
        <v>886.0</v>
      </c>
      <c r="B887" s="67" t="s">
        <v>409</v>
      </c>
      <c r="C887" s="94" t="s">
        <v>2207</v>
      </c>
      <c r="E887" t="str">
        <f>IFERROR(VLOOKUP(ROWS($E$2:E887),$A$2:$B$991,2,0),"")</f>
        <v>Velkoobchod s papírenskými meziprodukty</v>
      </c>
      <c r="H887" s="95"/>
      <c r="I887" s="97"/>
    </row>
    <row r="888" spans="1:9" ht="12.75">
      <c r="A888" s="68">
        <f>IF(ISNUMBER(SEARCH(ZAKL_DATA!$B$29,B888)),MAX($A$1:A887)+1,0)</f>
        <v>887.0</v>
      </c>
      <c r="B888" s="67" t="s">
        <v>410</v>
      </c>
      <c r="C888" s="94" t="s">
        <v>2208</v>
      </c>
      <c r="E888" t="str">
        <f>IFERROR(VLOOKUP(ROWS($E$2:E888),$A$2:$B$991,2,0),"")</f>
        <v>Velkoobchod s ostatními meziprodukty j. n.</v>
      </c>
      <c r="H888" s="95"/>
      <c r="I888" s="97"/>
    </row>
    <row r="889" spans="1:9" ht="12.75">
      <c r="A889" s="68">
        <f>IF(ISNUMBER(SEARCH(ZAKL_DATA!$B$29,B889)),MAX($A$1:A888)+1,0)</f>
        <v>888.0</v>
      </c>
      <c r="B889" s="67" t="s">
        <v>411</v>
      </c>
      <c r="C889" s="94" t="s">
        <v>2209</v>
      </c>
      <c r="E889" t="str">
        <f>IFERROR(VLOOKUP(ROWS($E$2:E889),$A$2:$B$991,2,0),"")</f>
        <v>Maloobchod s fotografickým a optickým zařízením a potřebami</v>
      </c>
      <c r="H889" s="95"/>
      <c r="I889" s="97"/>
    </row>
    <row r="890" spans="1:9" ht="12.75">
      <c r="A890" s="68">
        <f>IF(ISNUMBER(SEARCH(ZAKL_DATA!$B$29,B890)),MAX($A$1:A889)+1,0)</f>
        <v>889.0</v>
      </c>
      <c r="B890" s="67" t="s">
        <v>412</v>
      </c>
      <c r="C890" s="94" t="s">
        <v>2210</v>
      </c>
      <c r="E890" t="str">
        <f>IFERROR(VLOOKUP(ROWS($E$2:E890),$A$2:$B$991,2,0),"")</f>
        <v>Maloobchod s pevnými palivy</v>
      </c>
      <c r="H890" s="95"/>
      <c r="I890" s="97"/>
    </row>
    <row r="891" spans="1:9" ht="12.75">
      <c r="A891" s="68">
        <f>IF(ISNUMBER(SEARCH(ZAKL_DATA!$B$29,B891)),MAX($A$1:A890)+1,0)</f>
        <v>890.0</v>
      </c>
      <c r="B891" s="67" t="s">
        <v>413</v>
      </c>
      <c r="C891" s="94" t="s">
        <v>2211</v>
      </c>
      <c r="E891" t="str">
        <f>IFERROR(VLOOKUP(ROWS($E$2:E891),$A$2:$B$991,2,0),"")</f>
        <v>Maloobchod s kapalnými palivy (kromě pohonných hmot)</v>
      </c>
      <c r="H891" s="95"/>
      <c r="I891" s="97"/>
    </row>
    <row r="892" spans="1:9" ht="12.75">
      <c r="A892" s="68">
        <f>IF(ISNUMBER(SEARCH(ZAKL_DATA!$B$29,B892)),MAX($A$1:A891)+1,0)</f>
        <v>891.0</v>
      </c>
      <c r="B892" s="67" t="s">
        <v>414</v>
      </c>
      <c r="C892" s="94" t="s">
        <v>2212</v>
      </c>
      <c r="E892" t="str">
        <f>IFERROR(VLOOKUP(ROWS($E$2:E892),$A$2:$B$991,2,0),"")</f>
        <v>Maloobchod s plynnými palivy (kromě pohonných hmot)</v>
      </c>
      <c r="H892" s="95"/>
      <c r="I892" s="97"/>
    </row>
    <row r="893" spans="1:9" ht="12.75">
      <c r="A893" s="68">
        <f>IF(ISNUMBER(SEARCH(ZAKL_DATA!$B$29,B893)),MAX($A$1:A892)+1,0)</f>
        <v>892.0</v>
      </c>
      <c r="B893" s="67" t="s">
        <v>415</v>
      </c>
      <c r="C893" s="94" t="s">
        <v>2213</v>
      </c>
      <c r="E893" t="str">
        <f>IFERROR(VLOOKUP(ROWS($E$2:E893),$A$2:$B$991,2,0),"")</f>
        <v>Ostatní maloobchod s novým zbožím ve specializovaných prodejnách j. n.</v>
      </c>
      <c r="H893" s="95"/>
      <c r="I893" s="97"/>
    </row>
    <row r="894" spans="1:9" ht="12.75">
      <c r="A894" s="68">
        <f>IF(ISNUMBER(SEARCH(ZAKL_DATA!$B$29,B894)),MAX($A$1:A893)+1,0)</f>
        <v>893.0</v>
      </c>
      <c r="B894" s="67" t="s">
        <v>416</v>
      </c>
      <c r="C894" s="94" t="s">
        <v>2214</v>
      </c>
      <c r="E894" t="str">
        <f>IFERROR(VLOOKUP(ROWS($E$2:E894),$A$2:$B$991,2,0),"")</f>
        <v>Maloobchod prostřednictvím internetu</v>
      </c>
      <c r="H894" s="95"/>
      <c r="I894" s="97"/>
    </row>
    <row r="895" spans="1:9" ht="12.75">
      <c r="A895" s="68">
        <f>IF(ISNUMBER(SEARCH(ZAKL_DATA!$B$29,B895)),MAX($A$1:A894)+1,0)</f>
        <v>894.0</v>
      </c>
      <c r="B895" s="67" t="s">
        <v>417</v>
      </c>
      <c r="C895" s="94" t="s">
        <v>2215</v>
      </c>
      <c r="E895" t="str">
        <f>IFERROR(VLOOKUP(ROWS($E$2:E895),$A$2:$B$991,2,0),"")</f>
        <v>Maloobchod prostřednictvím zásilkové služby(jiný než prostř.internetu)</v>
      </c>
      <c r="H895" s="95"/>
      <c r="I895" s="97"/>
    </row>
    <row r="896" spans="1:9" ht="12.75">
      <c r="A896" s="68">
        <f>IF(ISNUMBER(SEARCH(ZAKL_DATA!$B$29,B896)),MAX($A$1:A895)+1,0)</f>
        <v>895.0</v>
      </c>
      <c r="B896" s="67" t="s">
        <v>418</v>
      </c>
      <c r="C896" s="94" t="s">
        <v>2216</v>
      </c>
      <c r="E896" t="str">
        <f>IFERROR(VLOOKUP(ROWS($E$2:E896),$A$2:$B$991,2,0),"")</f>
        <v>Meziměstská pravidelná pozemní osobní doprava</v>
      </c>
      <c r="H896" s="95"/>
      <c r="I896" s="97"/>
    </row>
    <row r="897" spans="1:9" ht="12.75">
      <c r="A897" s="68">
        <f>IF(ISNUMBER(SEARCH(ZAKL_DATA!$B$29,B897)),MAX($A$1:A896)+1,0)</f>
        <v>896.0</v>
      </c>
      <c r="B897" s="67" t="s">
        <v>419</v>
      </c>
      <c r="C897" s="94" t="s">
        <v>2217</v>
      </c>
      <c r="E897" t="str">
        <f>IFERROR(VLOOKUP(ROWS($E$2:E897),$A$2:$B$991,2,0),"")</f>
        <v>Osobní doprava lanovkou nebo vlekem</v>
      </c>
      <c r="H897" s="95"/>
      <c r="I897" s="97"/>
    </row>
    <row r="898" spans="1:9" ht="12.75">
      <c r="A898" s="68">
        <f>IF(ISNUMBER(SEARCH(ZAKL_DATA!$B$29,B898)),MAX($A$1:A897)+1,0)</f>
        <v>897.0</v>
      </c>
      <c r="B898" s="67" t="s">
        <v>420</v>
      </c>
      <c r="C898" s="94" t="s">
        <v>2218</v>
      </c>
      <c r="E898" t="str">
        <f>IFERROR(VLOOKUP(ROWS($E$2:E898),$A$2:$B$991,2,0),"")</f>
        <v>Nepravidelná pozemní osobní doprava</v>
      </c>
      <c r="H898" s="95"/>
      <c r="I898" s="97"/>
    </row>
    <row r="899" spans="1:9" ht="12.75">
      <c r="A899" s="68">
        <f>IF(ISNUMBER(SEARCH(ZAKL_DATA!$B$29,B899)),MAX($A$1:A898)+1,0)</f>
        <v>898.0</v>
      </c>
      <c r="B899" s="67" t="s">
        <v>421</v>
      </c>
      <c r="C899" s="94" t="s">
        <v>2219</v>
      </c>
      <c r="E899" t="str">
        <f>IFERROR(VLOOKUP(ROWS($E$2:E899),$A$2:$B$991,2,0),"")</f>
        <v>Jiná pozemní osobní doprava j. n.</v>
      </c>
      <c r="H899" s="95"/>
      <c r="I899" s="97"/>
    </row>
    <row r="900" spans="1:9" ht="12.75">
      <c r="A900" s="68">
        <f>IF(ISNUMBER(SEARCH(ZAKL_DATA!$B$29,B900)),MAX($A$1:A899)+1,0)</f>
        <v>899.0</v>
      </c>
      <c r="B900" s="67" t="s">
        <v>422</v>
      </c>
      <c r="C900" s="94" t="s">
        <v>2220</v>
      </c>
      <c r="E900" t="str">
        <f>IFERROR(VLOOKUP(ROWS($E$2:E900),$A$2:$B$991,2,0),"")</f>
        <v>Potrubní doprava ropovodem</v>
      </c>
      <c r="H900" s="95"/>
      <c r="I900" s="97"/>
    </row>
    <row r="901" spans="1:9" ht="12.75">
      <c r="A901" s="68">
        <f>IF(ISNUMBER(SEARCH(ZAKL_DATA!$B$29,B901)),MAX($A$1:A900)+1,0)</f>
        <v>900.0</v>
      </c>
      <c r="B901" s="67" t="s">
        <v>423</v>
      </c>
      <c r="C901" s="94" t="s">
        <v>2221</v>
      </c>
      <c r="E901" t="str">
        <f>IFERROR(VLOOKUP(ROWS($E$2:E901),$A$2:$B$991,2,0),"")</f>
        <v>Potrubní doprava plynovodem</v>
      </c>
      <c r="H901" s="95"/>
      <c r="I901" s="97"/>
    </row>
    <row r="902" spans="1:9" ht="12.75">
      <c r="A902" s="68">
        <f>IF(ISNUMBER(SEARCH(ZAKL_DATA!$B$29,B902)),MAX($A$1:A901)+1,0)</f>
        <v>901.0</v>
      </c>
      <c r="B902" s="67" t="s">
        <v>424</v>
      </c>
      <c r="C902" s="94" t="s">
        <v>2222</v>
      </c>
      <c r="E902" t="str">
        <f>IFERROR(VLOOKUP(ROWS($E$2:E902),$A$2:$B$991,2,0),"")</f>
        <v>Potrubní doprava ostatní</v>
      </c>
      <c r="H902" s="95"/>
      <c r="I902" s="97"/>
    </row>
    <row r="903" spans="1:9" ht="12.75">
      <c r="A903" s="68">
        <f>IF(ISNUMBER(SEARCH(ZAKL_DATA!$B$29,B903)),MAX($A$1:A902)+1,0)</f>
        <v>902.0</v>
      </c>
      <c r="B903" s="67" t="s">
        <v>425</v>
      </c>
      <c r="C903" s="94" t="s">
        <v>2223</v>
      </c>
      <c r="E903" t="str">
        <f>IFERROR(VLOOKUP(ROWS($E$2:E903),$A$2:$B$991,2,0),"")</f>
        <v>Vnitrostátní pravidelná letecká osobní doprava</v>
      </c>
      <c r="H903" s="95"/>
      <c r="I903" s="97"/>
    </row>
    <row r="904" spans="1:9" ht="12.75">
      <c r="A904" s="68">
        <f>IF(ISNUMBER(SEARCH(ZAKL_DATA!$B$29,B904)),MAX($A$1:A903)+1,0)</f>
        <v>903.0</v>
      </c>
      <c r="B904" s="67" t="s">
        <v>426</v>
      </c>
      <c r="C904" s="94" t="s">
        <v>2224</v>
      </c>
      <c r="E904" t="str">
        <f>IFERROR(VLOOKUP(ROWS($E$2:E904),$A$2:$B$991,2,0),"")</f>
        <v>Vnitrostátní nepravidelná letecká osobní doprava</v>
      </c>
      <c r="H904" s="95"/>
      <c r="I904" s="97"/>
    </row>
    <row r="905" spans="1:9" ht="12.75">
      <c r="A905" s="68">
        <f>IF(ISNUMBER(SEARCH(ZAKL_DATA!$B$29,B905)),MAX($A$1:A904)+1,0)</f>
        <v>904.0</v>
      </c>
      <c r="B905" s="67" t="s">
        <v>427</v>
      </c>
      <c r="C905" s="94" t="s">
        <v>2225</v>
      </c>
      <c r="E905" t="str">
        <f>IFERROR(VLOOKUP(ROWS($E$2:E905),$A$2:$B$991,2,0),"")</f>
        <v>Mezinárodní pravidelná letecká osobní doprava</v>
      </c>
      <c r="H905" s="95"/>
      <c r="I905" s="97"/>
    </row>
    <row r="906" spans="1:9" ht="12.75">
      <c r="A906" s="68">
        <f>IF(ISNUMBER(SEARCH(ZAKL_DATA!$B$29,B906)),MAX($A$1:A905)+1,0)</f>
        <v>905.0</v>
      </c>
      <c r="B906" s="67" t="s">
        <v>428</v>
      </c>
      <c r="C906" s="94" t="s">
        <v>2226</v>
      </c>
      <c r="E906" t="str">
        <f>IFERROR(VLOOKUP(ROWS($E$2:E906),$A$2:$B$991,2,0),"")</f>
        <v>Mezinárodní nepravidelná letecká osobní doprava</v>
      </c>
      <c r="H906" s="95"/>
      <c r="I906" s="97"/>
    </row>
    <row r="907" spans="1:9" ht="12.75">
      <c r="A907" s="68">
        <f>IF(ISNUMBER(SEARCH(ZAKL_DATA!$B$29,B907)),MAX($A$1:A906)+1,0)</f>
        <v>906.0</v>
      </c>
      <c r="B907" s="67" t="s">
        <v>429</v>
      </c>
      <c r="C907" s="94" t="s">
        <v>2227</v>
      </c>
      <c r="E907" t="str">
        <f>IFERROR(VLOOKUP(ROWS($E$2:E907),$A$2:$B$991,2,0),"")</f>
        <v>Ostatní letecká osobní doprava</v>
      </c>
      <c r="H907" s="95"/>
      <c r="I907" s="97"/>
    </row>
    <row r="908" spans="1:9" ht="12.75">
      <c r="A908" s="68">
        <f>IF(ISNUMBER(SEARCH(ZAKL_DATA!$B$29,B908)),MAX($A$1:A907)+1,0)</f>
        <v>907.0</v>
      </c>
      <c r="B908" s="67" t="s">
        <v>430</v>
      </c>
      <c r="C908" s="94" t="s">
        <v>2228</v>
      </c>
      <c r="E908" t="str">
        <f>IFERROR(VLOOKUP(ROWS($E$2:E908),$A$2:$B$991,2,0),"")</f>
        <v>Hotely</v>
      </c>
      <c r="H908" s="95"/>
      <c r="I908" s="97"/>
    </row>
    <row r="909" spans="1:9" ht="12.75">
      <c r="A909" s="68">
        <f>IF(ISNUMBER(SEARCH(ZAKL_DATA!$B$29,B909)),MAX($A$1:A908)+1,0)</f>
        <v>908.0</v>
      </c>
      <c r="B909" s="67" t="s">
        <v>431</v>
      </c>
      <c r="C909" s="94" t="s">
        <v>2229</v>
      </c>
      <c r="E909" t="str">
        <f>IFERROR(VLOOKUP(ROWS($E$2:E909),$A$2:$B$991,2,0),"")</f>
        <v>Motely, botely</v>
      </c>
      <c r="H909" s="95"/>
      <c r="I909" s="97"/>
    </row>
    <row r="910" spans="1:9" ht="12.75">
      <c r="A910" s="68">
        <f>IF(ISNUMBER(SEARCH(ZAKL_DATA!$B$29,B910)),MAX($A$1:A909)+1,0)</f>
        <v>909.0</v>
      </c>
      <c r="B910" s="67" t="s">
        <v>432</v>
      </c>
      <c r="C910" s="94" t="s">
        <v>2230</v>
      </c>
      <c r="E910" t="str">
        <f>IFERROR(VLOOKUP(ROWS($E$2:E910),$A$2:$B$991,2,0),"")</f>
        <v>Ostatní podobná ubytovací zařízení</v>
      </c>
      <c r="H910" s="95"/>
      <c r="I910" s="97"/>
    </row>
    <row r="911" spans="1:9" ht="12.75">
      <c r="A911" s="68">
        <f>IF(ISNUMBER(SEARCH(ZAKL_DATA!$B$29,B911)),MAX($A$1:A910)+1,0)</f>
        <v>910.0</v>
      </c>
      <c r="B911" s="67" t="s">
        <v>433</v>
      </c>
      <c r="C911" s="94" t="s">
        <v>2231</v>
      </c>
      <c r="E911" t="str">
        <f>IFERROR(VLOOKUP(ROWS($E$2:E911),$A$2:$B$991,2,0),"")</f>
        <v>Ubytování v zařízených pronájmech</v>
      </c>
      <c r="H911" s="95"/>
      <c r="I911" s="97"/>
    </row>
    <row r="912" spans="1:9" ht="12.75">
      <c r="A912" s="68">
        <f>IF(ISNUMBER(SEARCH(ZAKL_DATA!$B$29,B912)),MAX($A$1:A911)+1,0)</f>
        <v>911.0</v>
      </c>
      <c r="B912" s="67" t="s">
        <v>434</v>
      </c>
      <c r="C912" s="94" t="s">
        <v>2232</v>
      </c>
      <c r="E912" t="str">
        <f>IFERROR(VLOOKUP(ROWS($E$2:E912),$A$2:$B$991,2,0),"")</f>
        <v>Ubytování ve vysokoškolských kolejích, domovech mládeže</v>
      </c>
      <c r="H912" s="95"/>
      <c r="I912" s="97"/>
    </row>
    <row r="913" spans="1:9" ht="12.75">
      <c r="A913" s="68">
        <f>IF(ISNUMBER(SEARCH(ZAKL_DATA!$B$29,B913)),MAX($A$1:A912)+1,0)</f>
        <v>912.0</v>
      </c>
      <c r="B913" s="67" t="s">
        <v>435</v>
      </c>
      <c r="C913" s="94" t="s">
        <v>2233</v>
      </c>
      <c r="E913" t="str">
        <f>IFERROR(VLOOKUP(ROWS($E$2:E913),$A$2:$B$991,2,0),"")</f>
        <v>Ostatní ubytování j. n.</v>
      </c>
      <c r="H913" s="95"/>
      <c r="I913" s="97"/>
    </row>
    <row r="914" spans="1:9" ht="12.75">
      <c r="A914" s="68">
        <f>IF(ISNUMBER(SEARCH(ZAKL_DATA!$B$29,B914)),MAX($A$1:A913)+1,0)</f>
        <v>913.0</v>
      </c>
      <c r="B914" s="67" t="s">
        <v>436</v>
      </c>
      <c r="C914" s="94" t="s">
        <v>2234</v>
      </c>
      <c r="E914" t="str">
        <f>IFERROR(VLOOKUP(ROWS($E$2:E914),$A$2:$B$991,2,0),"")</f>
        <v>Stravování v závodních kuchyních</v>
      </c>
      <c r="H914" s="95"/>
      <c r="I914" s="97"/>
    </row>
    <row r="915" spans="1:9" ht="12.75">
      <c r="A915" s="68">
        <f>IF(ISNUMBER(SEARCH(ZAKL_DATA!$B$29,B915)),MAX($A$1:A914)+1,0)</f>
        <v>914.0</v>
      </c>
      <c r="B915" s="67" t="s">
        <v>437</v>
      </c>
      <c r="C915" s="94" t="s">
        <v>2235</v>
      </c>
      <c r="E915" t="str">
        <f>IFERROR(VLOOKUP(ROWS($E$2:E915),$A$2:$B$991,2,0),"")</f>
        <v>Stravování ve školních zařízeních, menzách</v>
      </c>
      <c r="H915" s="95"/>
      <c r="I915" s="97"/>
    </row>
    <row r="916" spans="1:9" ht="12.75">
      <c r="A916" s="68">
        <f>IF(ISNUMBER(SEARCH(ZAKL_DATA!$B$29,B916)),MAX($A$1:A915)+1,0)</f>
        <v>915.0</v>
      </c>
      <c r="B916" s="67" t="s">
        <v>438</v>
      </c>
      <c r="C916" s="94" t="s">
        <v>2236</v>
      </c>
      <c r="E916" t="str">
        <f>IFERROR(VLOOKUP(ROWS($E$2:E916),$A$2:$B$991,2,0),"")</f>
        <v>Poskytování jiných stravovacích služeb j. n.</v>
      </c>
      <c r="H916" s="95"/>
      <c r="I916" s="97"/>
    </row>
    <row r="917" spans="1:9" ht="12.75">
      <c r="A917" s="68">
        <f>IF(ISNUMBER(SEARCH(ZAKL_DATA!$B$29,B917)),MAX($A$1:A916)+1,0)</f>
        <v>916.0</v>
      </c>
      <c r="B917" s="67" t="s">
        <v>439</v>
      </c>
      <c r="C917" s="94" t="s">
        <v>2237</v>
      </c>
      <c r="E917" t="str">
        <f>IFERROR(VLOOKUP(ROWS($E$2:E917),$A$2:$B$991,2,0),"")</f>
        <v>Poskytování hlasových služeb přes pevnou telekomunikační síť</v>
      </c>
      <c r="H917" s="95"/>
      <c r="I917" s="97"/>
    </row>
    <row r="918" spans="1:9" ht="12.75">
      <c r="A918" s="68">
        <f>IF(ISNUMBER(SEARCH(ZAKL_DATA!$B$29,B918)),MAX($A$1:A917)+1,0)</f>
        <v>917.0</v>
      </c>
      <c r="B918" s="67" t="s">
        <v>440</v>
      </c>
      <c r="C918" s="94" t="s">
        <v>2238</v>
      </c>
      <c r="E918" t="str">
        <f>IFERROR(VLOOKUP(ROWS($E$2:E918),$A$2:$B$991,2,0),"")</f>
        <v>Pronájem pevné telekomunikační sítě</v>
      </c>
      <c r="H918" s="95"/>
      <c r="I918" s="97"/>
    </row>
    <row r="919" spans="1:9" ht="12.75">
      <c r="A919" s="68">
        <f>IF(ISNUMBER(SEARCH(ZAKL_DATA!$B$29,B919)),MAX($A$1:A918)+1,0)</f>
        <v>918.0</v>
      </c>
      <c r="B919" s="67" t="s">
        <v>441</v>
      </c>
      <c r="C919" s="94" t="s">
        <v>2239</v>
      </c>
      <c r="E919" t="str">
        <f>IFERROR(VLOOKUP(ROWS($E$2:E919),$A$2:$B$991,2,0),"")</f>
        <v>Přenos dat přes pevnou telekomunikační síť</v>
      </c>
      <c r="H919" s="95"/>
      <c r="I919" s="97"/>
    </row>
    <row r="920" spans="1:9" ht="12.75">
      <c r="A920" s="68">
        <f>IF(ISNUMBER(SEARCH(ZAKL_DATA!$B$29,B920)),MAX($A$1:A919)+1,0)</f>
        <v>919.0</v>
      </c>
      <c r="B920" s="67" t="s">
        <v>442</v>
      </c>
      <c r="C920" s="94" t="s">
        <v>2240</v>
      </c>
      <c r="E920" t="str">
        <f>IFERROR(VLOOKUP(ROWS($E$2:E920),$A$2:$B$991,2,0),"")</f>
        <v>Poskytování přístupu k internetu přes pevnou telekomunikační síť</v>
      </c>
      <c r="H920" s="95"/>
      <c r="I920" s="97"/>
    </row>
    <row r="921" spans="1:9" ht="12.75">
      <c r="A921" s="68">
        <f>IF(ISNUMBER(SEARCH(ZAKL_DATA!$B$29,B921)),MAX($A$1:A920)+1,0)</f>
        <v>920.0</v>
      </c>
      <c r="B921" s="67" t="s">
        <v>443</v>
      </c>
      <c r="C921" s="94" t="s">
        <v>2241</v>
      </c>
      <c r="E921" t="str">
        <f>IFERROR(VLOOKUP(ROWS($E$2:E921),$A$2:$B$991,2,0),"")</f>
        <v>Ostatní činnosti související s pevnou telekomunikační sítí</v>
      </c>
      <c r="H921" s="95"/>
      <c r="I921" s="97"/>
    </row>
    <row r="922" spans="1:9" ht="12.75">
      <c r="A922" s="68">
        <f>IF(ISNUMBER(SEARCH(ZAKL_DATA!$B$29,B922)),MAX($A$1:A921)+1,0)</f>
        <v>921.0</v>
      </c>
      <c r="B922" s="67" t="s">
        <v>444</v>
      </c>
      <c r="C922" s="94" t="s">
        <v>2242</v>
      </c>
      <c r="E922" t="str">
        <f>IFERROR(VLOOKUP(ROWS($E$2:E922),$A$2:$B$991,2,0),"")</f>
        <v>Poskytování hlasových služeb přes bezdrátovou telekomunikační síť</v>
      </c>
      <c r="H922" s="95"/>
      <c r="I922" s="97"/>
    </row>
    <row r="923" spans="1:9" ht="12.75">
      <c r="A923" s="68">
        <f>IF(ISNUMBER(SEARCH(ZAKL_DATA!$B$29,B923)),MAX($A$1:A922)+1,0)</f>
        <v>922.0</v>
      </c>
      <c r="B923" s="67" t="s">
        <v>445</v>
      </c>
      <c r="C923" s="94" t="s">
        <v>2243</v>
      </c>
      <c r="E923" t="str">
        <f>IFERROR(VLOOKUP(ROWS($E$2:E923),$A$2:$B$991,2,0),"")</f>
        <v>Pronájem bezdrátové telekomunikační sítě</v>
      </c>
      <c r="H923" s="95"/>
      <c r="I923" s="97"/>
    </row>
    <row r="924" spans="1:9" ht="12.75">
      <c r="A924" s="68">
        <f>IF(ISNUMBER(SEARCH(ZAKL_DATA!$B$29,B924)),MAX($A$1:A923)+1,0)</f>
        <v>923.0</v>
      </c>
      <c r="B924" s="67" t="s">
        <v>446</v>
      </c>
      <c r="C924" s="94" t="s">
        <v>2244</v>
      </c>
      <c r="E924" t="str">
        <f>IFERROR(VLOOKUP(ROWS($E$2:E924),$A$2:$B$991,2,0),"")</f>
        <v>Přenos dat přes bezdrátovou telekomunikační síť</v>
      </c>
      <c r="H924" s="95"/>
      <c r="I924" s="97"/>
    </row>
    <row r="925" spans="1:9" ht="12.75">
      <c r="A925" s="68">
        <f>IF(ISNUMBER(SEARCH(ZAKL_DATA!$B$29,B925)),MAX($A$1:A924)+1,0)</f>
        <v>924.0</v>
      </c>
      <c r="B925" s="67" t="s">
        <v>447</v>
      </c>
      <c r="C925" s="94" t="s">
        <v>2245</v>
      </c>
      <c r="E925" t="str">
        <f>IFERROR(VLOOKUP(ROWS($E$2:E925),$A$2:$B$991,2,0),"")</f>
        <v>Poskytování přístupu k internetu přes bezdrátovou telekomunikační síť</v>
      </c>
      <c r="H925" s="95"/>
      <c r="I925" s="97"/>
    </row>
    <row r="926" spans="1:9" ht="12.75">
      <c r="A926" s="68">
        <f>IF(ISNUMBER(SEARCH(ZAKL_DATA!$B$29,B926)),MAX($A$1:A925)+1,0)</f>
        <v>925.0</v>
      </c>
      <c r="B926" s="67" t="s">
        <v>448</v>
      </c>
      <c r="C926" s="94" t="s">
        <v>2246</v>
      </c>
      <c r="E926" t="str">
        <f>IFERROR(VLOOKUP(ROWS($E$2:E926),$A$2:$B$991,2,0),"")</f>
        <v>Ostatní činnosti související s bezdrátovou telekomunikační sítí</v>
      </c>
      <c r="H926" s="95"/>
      <c r="I926" s="97"/>
    </row>
    <row r="927" spans="1:9" ht="12.75">
      <c r="A927" s="68">
        <f>IF(ISNUMBER(SEARCH(ZAKL_DATA!$B$29,B927)),MAX($A$1:A926)+1,0)</f>
        <v>926.0</v>
      </c>
      <c r="B927" s="67" t="s">
        <v>449</v>
      </c>
      <c r="C927" s="94" t="s">
        <v>2247</v>
      </c>
      <c r="E927" t="str">
        <f>IFERROR(VLOOKUP(ROWS($E$2:E927),$A$2:$B$991,2,0),"")</f>
        <v>Poskytování úvěrů společnostmi, které nepřijímají vklady</v>
      </c>
      <c r="H927" s="95"/>
      <c r="I927" s="97"/>
    </row>
    <row r="928" spans="1:9" ht="12.75">
      <c r="A928" s="68">
        <f>IF(ISNUMBER(SEARCH(ZAKL_DATA!$B$29,B928)),MAX($A$1:A927)+1,0)</f>
        <v>927.0</v>
      </c>
      <c r="B928" s="67" t="s">
        <v>450</v>
      </c>
      <c r="C928" s="94" t="s">
        <v>2248</v>
      </c>
      <c r="E928" t="str">
        <f>IFERROR(VLOOKUP(ROWS($E$2:E928),$A$2:$B$991,2,0),"")</f>
        <v>Poskytování obchodních úvěrů</v>
      </c>
      <c r="H928" s="95"/>
      <c r="I928" s="97"/>
    </row>
    <row r="929" spans="1:9" ht="12.75">
      <c r="A929" s="68">
        <f>IF(ISNUMBER(SEARCH(ZAKL_DATA!$B$29,B929)),MAX($A$1:A928)+1,0)</f>
        <v>928.0</v>
      </c>
      <c r="B929" s="67" t="s">
        <v>451</v>
      </c>
      <c r="C929" s="94" t="s">
        <v>2249</v>
      </c>
      <c r="E929" t="str">
        <f>IFERROR(VLOOKUP(ROWS($E$2:E929),$A$2:$B$991,2,0),"")</f>
        <v>Činnosti zastaváren</v>
      </c>
      <c r="H929" s="95"/>
      <c r="I929" s="97"/>
    </row>
    <row r="930" spans="1:9" ht="12.75">
      <c r="A930" s="68">
        <f>IF(ISNUMBER(SEARCH(ZAKL_DATA!$B$29,B930)),MAX($A$1:A929)+1,0)</f>
        <v>929.0</v>
      </c>
      <c r="B930" s="67" t="s">
        <v>452</v>
      </c>
      <c r="C930" s="94" t="s">
        <v>2250</v>
      </c>
      <c r="E930" t="str">
        <f>IFERROR(VLOOKUP(ROWS($E$2:E930),$A$2:$B$991,2,0),"")</f>
        <v>Ostatní poskytování úvěrů j. n.</v>
      </c>
      <c r="H930" s="95"/>
      <c r="I930" s="97"/>
    </row>
    <row r="931" spans="1:9" ht="12.75">
      <c r="A931" s="68">
        <f>IF(ISNUMBER(SEARCH(ZAKL_DATA!$B$29,B931)),MAX($A$1:A930)+1,0)</f>
        <v>930.0</v>
      </c>
      <c r="B931" s="67" t="s">
        <v>453</v>
      </c>
      <c r="C931" s="94" t="s">
        <v>2251</v>
      </c>
      <c r="E931" t="str">
        <f>IFERROR(VLOOKUP(ROWS($E$2:E931),$A$2:$B$991,2,0),"")</f>
        <v>Faktoringové činnosti</v>
      </c>
      <c r="H931" s="95"/>
      <c r="I931" s="97"/>
    </row>
    <row r="932" spans="1:9" ht="12.75">
      <c r="A932" s="68">
        <f>IF(ISNUMBER(SEARCH(ZAKL_DATA!$B$29,B932)),MAX($A$1:A931)+1,0)</f>
        <v>931.0</v>
      </c>
      <c r="B932" s="67" t="s">
        <v>454</v>
      </c>
      <c r="C932" s="94" t="s">
        <v>2252</v>
      </c>
      <c r="E932" t="str">
        <f>IFERROR(VLOOKUP(ROWS($E$2:E932),$A$2:$B$991,2,0),"")</f>
        <v>Obchodování s cennými papíry na vlastní účet</v>
      </c>
      <c r="H932" s="95"/>
      <c r="I932" s="97"/>
    </row>
    <row r="933" spans="1:9" ht="12.75">
      <c r="A933" s="68">
        <f>IF(ISNUMBER(SEARCH(ZAKL_DATA!$B$29,B933)),MAX($A$1:A932)+1,0)</f>
        <v>932.0</v>
      </c>
      <c r="B933" s="67" t="s">
        <v>455</v>
      </c>
      <c r="C933" s="94" t="s">
        <v>2253</v>
      </c>
      <c r="E933" t="str">
        <f>IFERROR(VLOOKUP(ROWS($E$2:E933),$A$2:$B$991,2,0),"")</f>
        <v>Jiné finanční zprostředkování j. n.</v>
      </c>
      <c r="H933" s="95"/>
      <c r="I933" s="97"/>
    </row>
    <row r="934" spans="1:9" ht="12.75">
      <c r="A934" s="68">
        <f>IF(ISNUMBER(SEARCH(ZAKL_DATA!$B$29,B934)),MAX($A$1:A933)+1,0)</f>
        <v>933.0</v>
      </c>
      <c r="B934" s="67" t="s">
        <v>456</v>
      </c>
      <c r="C934" s="94" t="s">
        <v>2254</v>
      </c>
      <c r="E934" t="str">
        <f>IFERROR(VLOOKUP(ROWS($E$2:E934),$A$2:$B$991,2,0),"")</f>
        <v>Pronájem vlastních nebo pronajatých nemovitostí s bytovými prostory</v>
      </c>
      <c r="H934" s="95"/>
      <c r="I934" s="97"/>
    </row>
    <row r="935" spans="1:9" ht="12.75">
      <c r="A935" s="68">
        <f>IF(ISNUMBER(SEARCH(ZAKL_DATA!$B$29,B935)),MAX($A$1:A934)+1,0)</f>
        <v>934.0</v>
      </c>
      <c r="B935" s="67" t="s">
        <v>457</v>
      </c>
      <c r="C935" s="94" t="s">
        <v>2255</v>
      </c>
      <c r="E935" t="str">
        <f>IFERROR(VLOOKUP(ROWS($E$2:E935),$A$2:$B$991,2,0),"")</f>
        <v>Pronájem vlastních nebo pronajatých nemovitostí s nebytovými prostory</v>
      </c>
      <c r="H935" s="95"/>
      <c r="I935" s="97"/>
    </row>
    <row r="936" spans="1:9" ht="12.75">
      <c r="A936" s="68">
        <f>IF(ISNUMBER(SEARCH(ZAKL_DATA!$B$29,B936)),MAX($A$1:A935)+1,0)</f>
        <v>935.0</v>
      </c>
      <c r="B936" s="67" t="s">
        <v>458</v>
      </c>
      <c r="C936" s="94" t="s">
        <v>2256</v>
      </c>
      <c r="E936" t="str">
        <f>IFERROR(VLOOKUP(ROWS($E$2:E936),$A$2:$B$991,2,0),"")</f>
        <v>Správa vlastních nebo pronajatých nemovitostí s bytovými prostory</v>
      </c>
      <c r="H936" s="95"/>
      <c r="I936" s="97"/>
    </row>
    <row r="937" spans="1:9" ht="12.75">
      <c r="A937" s="68">
        <f>IF(ISNUMBER(SEARCH(ZAKL_DATA!$B$29,B937)),MAX($A$1:A936)+1,0)</f>
        <v>936.0</v>
      </c>
      <c r="B937" s="67" t="s">
        <v>459</v>
      </c>
      <c r="C937" s="94" t="s">
        <v>2257</v>
      </c>
      <c r="E937" t="str">
        <f>IFERROR(VLOOKUP(ROWS($E$2:E937),$A$2:$B$991,2,0),"")</f>
        <v>Správa vlastních nebo pronajatých nemovitostí s nebytovými prostory</v>
      </c>
      <c r="H937" s="95"/>
      <c r="I937" s="97"/>
    </row>
    <row r="938" spans="1:9" ht="12.75">
      <c r="A938" s="68">
        <f>IF(ISNUMBER(SEARCH(ZAKL_DATA!$B$29,B938)),MAX($A$1:A937)+1,0)</f>
        <v>937.0</v>
      </c>
      <c r="B938" s="67" t="s">
        <v>460</v>
      </c>
      <c r="C938" s="94" t="s">
        <v>2258</v>
      </c>
      <c r="E938" t="str">
        <f>IFERROR(VLOOKUP(ROWS($E$2:E938),$A$2:$B$991,2,0),"")</f>
        <v>Geologický průzkum</v>
      </c>
      <c r="H938" s="95"/>
      <c r="I938" s="97"/>
    </row>
    <row r="939" spans="1:9" ht="12.75">
      <c r="A939" s="68">
        <f>IF(ISNUMBER(SEARCH(ZAKL_DATA!$B$29,B939)),MAX($A$1:A938)+1,0)</f>
        <v>938.0</v>
      </c>
      <c r="B939" s="67" t="s">
        <v>461</v>
      </c>
      <c r="C939" s="94" t="s">
        <v>2259</v>
      </c>
      <c r="E939" t="str">
        <f>IFERROR(VLOOKUP(ROWS($E$2:E939),$A$2:$B$991,2,0),"")</f>
        <v>Zeměměřické a kartografické činnosti</v>
      </c>
      <c r="H939" s="95"/>
      <c r="I939" s="97"/>
    </row>
    <row r="940" spans="1:9" ht="12.75">
      <c r="A940" s="68">
        <f>IF(ISNUMBER(SEARCH(ZAKL_DATA!$B$29,B940)),MAX($A$1:A939)+1,0)</f>
        <v>939.0</v>
      </c>
      <c r="B940" s="67" t="s">
        <v>462</v>
      </c>
      <c r="C940" s="94" t="s">
        <v>2260</v>
      </c>
      <c r="E940" t="str">
        <f>IFERROR(VLOOKUP(ROWS($E$2:E940),$A$2:$B$991,2,0),"")</f>
        <v>Hydrometeorologické a meteorologické činnosti</v>
      </c>
      <c r="H940" s="95"/>
      <c r="I940" s="97"/>
    </row>
    <row r="941" spans="1:9" ht="12.75">
      <c r="A941" s="68">
        <f>IF(ISNUMBER(SEARCH(ZAKL_DATA!$B$29,B941)),MAX($A$1:A940)+1,0)</f>
        <v>940.0</v>
      </c>
      <c r="B941" s="67" t="s">
        <v>463</v>
      </c>
      <c r="C941" s="94" t="s">
        <v>2261</v>
      </c>
      <c r="E941" t="str">
        <f>IFERROR(VLOOKUP(ROWS($E$2:E941),$A$2:$B$991,2,0),"")</f>
        <v>Ostatní inženýrské činnosti a související technické poradenství j. n.</v>
      </c>
      <c r="H941" s="95"/>
      <c r="I941" s="97"/>
    </row>
    <row r="942" spans="1:9" ht="12.75">
      <c r="A942" s="68">
        <f>IF(ISNUMBER(SEARCH(ZAKL_DATA!$B$29,B942)),MAX($A$1:A941)+1,0)</f>
        <v>941.0</v>
      </c>
      <c r="B942" s="67" t="s">
        <v>464</v>
      </c>
      <c r="C942" s="94" t="s">
        <v>2262</v>
      </c>
      <c r="E942" t="str">
        <f>IFERROR(VLOOKUP(ROWS($E$2:E942),$A$2:$B$991,2,0),"")</f>
        <v>Zkoušky a analýzy vyhrazených technických zařízení</v>
      </c>
      <c r="H942" s="95"/>
      <c r="I942" s="97"/>
    </row>
    <row r="943" spans="1:9" ht="12.75">
      <c r="A943" s="68">
        <f>IF(ISNUMBER(SEARCH(ZAKL_DATA!$B$29,B943)),MAX($A$1:A942)+1,0)</f>
        <v>942.0</v>
      </c>
      <c r="B943" s="67" t="s">
        <v>465</v>
      </c>
      <c r="C943" s="94" t="s">
        <v>2263</v>
      </c>
      <c r="E943" t="str">
        <f>IFERROR(VLOOKUP(ROWS($E$2:E943),$A$2:$B$991,2,0),"")</f>
        <v>Ostatní technické zkouky a analýzy</v>
      </c>
      <c r="H943" s="95"/>
      <c r="I943" s="97"/>
    </row>
    <row r="944" spans="1:9" ht="12.75">
      <c r="A944" s="68">
        <f>IF(ISNUMBER(SEARCH(ZAKL_DATA!$B$29,B944)),MAX($A$1:A943)+1,0)</f>
        <v>943.0</v>
      </c>
      <c r="B944" s="67" t="s">
        <v>466</v>
      </c>
      <c r="C944" s="94" t="s">
        <v>2086</v>
      </c>
      <c r="E944" t="str">
        <f>IFERROR(VLOOKUP(ROWS($E$2:E944),$A$2:$B$991,2,0),"")</f>
        <v>Ostatní výzkum a vývoj v oblasti přírodních a technických věd</v>
      </c>
      <c r="H944" s="95"/>
      <c r="I944" s="97"/>
    </row>
    <row r="945" spans="1:9" ht="12.75">
      <c r="A945" s="68">
        <f>IF(ISNUMBER(SEARCH(ZAKL_DATA!$B$29,B945)),MAX($A$1:A944)+1,0)</f>
        <v>944.0</v>
      </c>
      <c r="B945" s="67" t="s">
        <v>467</v>
      </c>
      <c r="C945" s="94" t="s">
        <v>2264</v>
      </c>
      <c r="E945" t="str">
        <f>IFERROR(VLOOKUP(ROWS($E$2:E945),$A$2:$B$991,2,0),"")</f>
        <v>Výzkum a vývoj v oblasti lékařských věd</v>
      </c>
      <c r="H945" s="95"/>
      <c r="I945" s="97"/>
    </row>
    <row r="946" spans="1:9" ht="12.75">
      <c r="A946" s="68">
        <f>IF(ISNUMBER(SEARCH(ZAKL_DATA!$B$29,B946)),MAX($A$1:A945)+1,0)</f>
        <v>945.0</v>
      </c>
      <c r="B946" s="67" t="s">
        <v>468</v>
      </c>
      <c r="C946" s="94" t="s">
        <v>2265</v>
      </c>
      <c r="E946" t="str">
        <f>IFERROR(VLOOKUP(ROWS($E$2:E946),$A$2:$B$991,2,0),"")</f>
        <v>Výzkum a vývoj v oblasti technických věd</v>
      </c>
      <c r="H946" s="95"/>
      <c r="I946" s="97"/>
    </row>
    <row r="947" spans="1:9" ht="12.75">
      <c r="A947" s="68">
        <f>IF(ISNUMBER(SEARCH(ZAKL_DATA!$B$29,B947)),MAX($A$1:A946)+1,0)</f>
        <v>946.0</v>
      </c>
      <c r="B947" s="67" t="s">
        <v>469</v>
      </c>
      <c r="C947" s="94" t="s">
        <v>2266</v>
      </c>
      <c r="E947" t="str">
        <f>IFERROR(VLOOKUP(ROWS($E$2:E947),$A$2:$B$991,2,0),"")</f>
        <v>Výzkum a vývoj v oblasti jiných přírodních věd</v>
      </c>
      <c r="H947" s="95"/>
      <c r="I947" s="97"/>
    </row>
    <row r="948" spans="1:9" ht="12.75">
      <c r="A948" s="68">
        <f>IF(ISNUMBER(SEARCH(ZAKL_DATA!$B$29,B948)),MAX($A$1:A947)+1,0)</f>
        <v>947.0</v>
      </c>
      <c r="B948" s="67" t="s">
        <v>470</v>
      </c>
      <c r="C948" s="94" t="s">
        <v>1659</v>
      </c>
      <c r="E948" t="str">
        <f>IFERROR(VLOOKUP(ROWS($E$2:E948),$A$2:$B$991,2,0),"")</f>
        <v>Ostatní profesní,vědecké a technické činnosti j.n.</v>
      </c>
      <c r="H948" s="95"/>
      <c r="I948" s="97"/>
    </row>
    <row r="949" spans="1:9" ht="12.75">
      <c r="A949" s="68">
        <f>IF(ISNUMBER(SEARCH(ZAKL_DATA!$B$29,B949)),MAX($A$1:A948)+1,0)</f>
        <v>948.0</v>
      </c>
      <c r="B949" s="67" t="s">
        <v>471</v>
      </c>
      <c r="C949" s="94" t="s">
        <v>2267</v>
      </c>
      <c r="E949" t="str">
        <f>IFERROR(VLOOKUP(ROWS($E$2:E949),$A$2:$B$991,2,0),"")</f>
        <v>Poradenství v oblasti bezpečnosti a ochrany zdraví při práci</v>
      </c>
      <c r="H949" s="95"/>
      <c r="I949" s="97"/>
    </row>
    <row r="950" spans="1:9" ht="12.75">
      <c r="A950" s="68">
        <f>IF(ISNUMBER(SEARCH(ZAKL_DATA!$B$29,B950)),MAX($A$1:A949)+1,0)</f>
        <v>949.0</v>
      </c>
      <c r="B950" s="67" t="s">
        <v>472</v>
      </c>
      <c r="C950" s="94" t="s">
        <v>2268</v>
      </c>
      <c r="E950" t="str">
        <f>IFERROR(VLOOKUP(ROWS($E$2:E950),$A$2:$B$991,2,0),"")</f>
        <v>Poradenství v oblasti požární ochrany</v>
      </c>
      <c r="H950" s="95"/>
      <c r="I950" s="97"/>
    </row>
    <row r="951" spans="1:9" ht="12.75">
      <c r="A951" s="68">
        <f>IF(ISNUMBER(SEARCH(ZAKL_DATA!$B$29,B951)),MAX($A$1:A950)+1,0)</f>
        <v>950.0</v>
      </c>
      <c r="B951" s="67" t="s">
        <v>473</v>
      </c>
      <c r="C951" s="94" t="s">
        <v>2269</v>
      </c>
      <c r="E951" t="str">
        <f>IFERROR(VLOOKUP(ROWS($E$2:E951),$A$2:$B$991,2,0),"")</f>
        <v>Jiné profesní, vědecké a technické činnosti j. n.</v>
      </c>
      <c r="H951" s="95"/>
      <c r="I951" s="97"/>
    </row>
    <row r="952" spans="1:9" ht="12.75">
      <c r="A952" s="68">
        <f>IF(ISNUMBER(SEARCH(ZAKL_DATA!$B$29,B952)),MAX($A$1:A951)+1,0)</f>
        <v>951.0</v>
      </c>
      <c r="B952" s="67" t="s">
        <v>474</v>
      </c>
      <c r="C952" s="94" t="s">
        <v>2270</v>
      </c>
      <c r="E952" t="str">
        <f>IFERROR(VLOOKUP(ROWS($E$2:E952),$A$2:$B$991,2,0),"")</f>
        <v>Průvodcovské činnosti</v>
      </c>
      <c r="H952" s="95"/>
      <c r="I952" s="97"/>
    </row>
    <row r="953" spans="1:9" ht="12.75">
      <c r="A953" s="68">
        <f>IF(ISNUMBER(SEARCH(ZAKL_DATA!$B$29,B953)),MAX($A$1:A952)+1,0)</f>
        <v>952.0</v>
      </c>
      <c r="B953" s="67" t="s">
        <v>475</v>
      </c>
      <c r="C953" s="94" t="s">
        <v>2271</v>
      </c>
      <c r="E953" t="str">
        <f>IFERROR(VLOOKUP(ROWS($E$2:E953),$A$2:$B$991,2,0),"")</f>
        <v>Ostatní rezervační a související činnosti j. n.</v>
      </c>
      <c r="H953" s="95"/>
      <c r="I953" s="97"/>
    </row>
    <row r="954" spans="1:9" ht="12.75">
      <c r="A954" s="68">
        <f>IF(ISNUMBER(SEARCH(ZAKL_DATA!$B$29,B954)),MAX($A$1:A953)+1,0)</f>
        <v>953.0</v>
      </c>
      <c r="B954" s="67" t="s">
        <v>476</v>
      </c>
      <c r="C954" s="94" t="s">
        <v>2272</v>
      </c>
      <c r="E954" t="str">
        <f>IFERROR(VLOOKUP(ROWS($E$2:E954),$A$2:$B$991,2,0),"")</f>
        <v>Pomoc cizím zemím při katastrof.nebo v nouz.sit.přímo nebo prostř.mez.org.</v>
      </c>
      <c r="H954" s="95"/>
      <c r="I954" s="97"/>
    </row>
    <row r="955" spans="1:9" ht="12.75">
      <c r="A955" s="68">
        <f>IF(ISNUMBER(SEARCH(ZAKL_DATA!$B$29,B955)),MAX($A$1:A954)+1,0)</f>
        <v>954.0</v>
      </c>
      <c r="B955" s="67" t="s">
        <v>477</v>
      </c>
      <c r="C955" s="94" t="s">
        <v>2273</v>
      </c>
      <c r="E955" t="str">
        <f>IFERROR(VLOOKUP(ROWS($E$2:E955),$A$2:$B$991,2,0),"")</f>
        <v>Rozvíjení vzájemného přátelství a porozumění mezi národy</v>
      </c>
      <c r="H955" s="95"/>
      <c r="I955" s="97"/>
    </row>
    <row r="956" spans="1:9" ht="12.75">
      <c r="A956" s="68">
        <f>IF(ISNUMBER(SEARCH(ZAKL_DATA!$B$29,B956)),MAX($A$1:A955)+1,0)</f>
        <v>955.0</v>
      </c>
      <c r="B956" s="67" t="s">
        <v>478</v>
      </c>
      <c r="C956" s="94" t="s">
        <v>2274</v>
      </c>
      <c r="E956" t="str">
        <f>IFERROR(VLOOKUP(ROWS($E$2:E956),$A$2:$B$991,2,0),"")</f>
        <v>Ostatní činnosti v oblasti zahraničních věcí</v>
      </c>
      <c r="H956" s="95"/>
      <c r="I956" s="97"/>
    </row>
    <row r="957" spans="1:9" ht="12.75">
      <c r="A957" s="68">
        <f>IF(ISNUMBER(SEARCH(ZAKL_DATA!$B$29,B957)),MAX($A$1:A956)+1,0)</f>
        <v>956.0</v>
      </c>
      <c r="B957" s="67" t="s">
        <v>479</v>
      </c>
      <c r="C957" s="94" t="s">
        <v>2275</v>
      </c>
      <c r="E957" t="str">
        <f>IFERROR(VLOOKUP(ROWS($E$2:E957),$A$2:$B$991,2,0),"")</f>
        <v>Základní vzdělávání na druhém stupni základních škol</v>
      </c>
      <c r="H957" s="95"/>
      <c r="I957" s="97"/>
    </row>
    <row r="958" spans="1:9" ht="12.75">
      <c r="A958" s="68">
        <f>IF(ISNUMBER(SEARCH(ZAKL_DATA!$B$29,B958)),MAX($A$1:A957)+1,0)</f>
        <v>957.0</v>
      </c>
      <c r="B958" s="67" t="s">
        <v>480</v>
      </c>
      <c r="C958" s="94" t="s">
        <v>2276</v>
      </c>
      <c r="E958" t="str">
        <f>IFERROR(VLOOKUP(ROWS($E$2:E958),$A$2:$B$991,2,0),"")</f>
        <v>Střední všeobecné vzdělávání</v>
      </c>
      <c r="H958" s="95"/>
      <c r="I958" s="97"/>
    </row>
    <row r="959" spans="1:9" ht="12.75">
      <c r="A959" s="68">
        <f>IF(ISNUMBER(SEARCH(ZAKL_DATA!$B$29,B959)),MAX($A$1:A958)+1,0)</f>
        <v>958.0</v>
      </c>
      <c r="B959" s="67" t="s">
        <v>481</v>
      </c>
      <c r="C959" s="94" t="s">
        <v>2277</v>
      </c>
      <c r="E959" t="str">
        <f>IFERROR(VLOOKUP(ROWS($E$2:E959),$A$2:$B$991,2,0),"")</f>
        <v>Střední odborné vzdělávání na učilištích</v>
      </c>
      <c r="H959" s="95"/>
      <c r="I959" s="97"/>
    </row>
    <row r="960" spans="1:9" ht="12.75">
      <c r="A960" s="68">
        <f>IF(ISNUMBER(SEARCH(ZAKL_DATA!$B$29,B960)),MAX($A$1:A959)+1,0)</f>
        <v>959.0</v>
      </c>
      <c r="B960" s="67" t="s">
        <v>482</v>
      </c>
      <c r="C960" s="94" t="s">
        <v>2278</v>
      </c>
      <c r="E960" t="str">
        <f>IFERROR(VLOOKUP(ROWS($E$2:E960),$A$2:$B$991,2,0),"")</f>
        <v>Střední odborné vzdělávání na středních odborných školách</v>
      </c>
      <c r="H960" s="95"/>
      <c r="I960" s="97"/>
    </row>
    <row r="961" spans="1:9" ht="12.75">
      <c r="A961" s="68">
        <f>IF(ISNUMBER(SEARCH(ZAKL_DATA!$B$29,B961)),MAX($A$1:A960)+1,0)</f>
        <v>960.0</v>
      </c>
      <c r="B961" s="67" t="s">
        <v>483</v>
      </c>
      <c r="C961" s="94" t="s">
        <v>2279</v>
      </c>
      <c r="E961" t="str">
        <f>IFERROR(VLOOKUP(ROWS($E$2:E961),$A$2:$B$991,2,0),"")</f>
        <v>Činnosti autoškol</v>
      </c>
      <c r="H961" s="95"/>
      <c r="I961" s="97"/>
    </row>
    <row r="962" spans="1:9" ht="12.75">
      <c r="A962" s="68">
        <f>IF(ISNUMBER(SEARCH(ZAKL_DATA!$B$29,B962)),MAX($A$1:A961)+1,0)</f>
        <v>961.0</v>
      </c>
      <c r="B962" s="67" t="s">
        <v>484</v>
      </c>
      <c r="C962" s="94" t="s">
        <v>2280</v>
      </c>
      <c r="E962" t="str">
        <f>IFERROR(VLOOKUP(ROWS($E$2:E962),$A$2:$B$991,2,0),"")</f>
        <v>Činnosti leteckých škol</v>
      </c>
      <c r="H962" s="95"/>
      <c r="I962" s="97"/>
    </row>
    <row r="963" spans="1:9" ht="12.75">
      <c r="A963" s="68">
        <f>IF(ISNUMBER(SEARCH(ZAKL_DATA!$B$29,B963)),MAX($A$1:A962)+1,0)</f>
        <v>962.0</v>
      </c>
      <c r="B963" s="67" t="s">
        <v>485</v>
      </c>
      <c r="C963" s="94" t="s">
        <v>2281</v>
      </c>
      <c r="E963" t="str">
        <f>IFERROR(VLOOKUP(ROWS($E$2:E963),$A$2:$B$991,2,0),"")</f>
        <v>Činnosti ostatních škol řízení</v>
      </c>
      <c r="H963" s="95"/>
      <c r="I963" s="97"/>
    </row>
    <row r="964" spans="1:9" ht="12.75">
      <c r="A964" s="68">
        <f>IF(ISNUMBER(SEARCH(ZAKL_DATA!$B$29,B964)),MAX($A$1:A963)+1,0)</f>
        <v>963.0</v>
      </c>
      <c r="B964" s="67" t="s">
        <v>486</v>
      </c>
      <c r="C964" s="94" t="s">
        <v>2282</v>
      </c>
      <c r="E964" t="str">
        <f>IFERROR(VLOOKUP(ROWS($E$2:E964),$A$2:$B$991,2,0),"")</f>
        <v>Vzdělávání v jazykových školách</v>
      </c>
      <c r="H964" s="95"/>
      <c r="I964" s="97"/>
    </row>
    <row r="965" spans="1:9" ht="12.75">
      <c r="A965" s="68">
        <f>IF(ISNUMBER(SEARCH(ZAKL_DATA!$B$29,B965)),MAX($A$1:A964)+1,0)</f>
        <v>964.0</v>
      </c>
      <c r="B965" s="67" t="s">
        <v>487</v>
      </c>
      <c r="C965" s="94" t="s">
        <v>2283</v>
      </c>
      <c r="E965" t="str">
        <f>IFERROR(VLOOKUP(ROWS($E$2:E965),$A$2:$B$991,2,0),"")</f>
        <v>Environmentální vzdělávání</v>
      </c>
      <c r="H965" s="95"/>
      <c r="I965" s="97"/>
    </row>
    <row r="966" spans="1:9" ht="12.75">
      <c r="A966" s="68">
        <f>IF(ISNUMBER(SEARCH(ZAKL_DATA!$B$29,B966)),MAX($A$1:A965)+1,0)</f>
        <v>965.0</v>
      </c>
      <c r="B966" s="67" t="s">
        <v>488</v>
      </c>
      <c r="C966" s="94" t="s">
        <v>2284</v>
      </c>
      <c r="E966" t="str">
        <f>IFERROR(VLOOKUP(ROWS($E$2:E966),$A$2:$B$991,2,0),"")</f>
        <v>Inovační vzdělávání</v>
      </c>
      <c r="H966" s="95"/>
      <c r="I966" s="97"/>
    </row>
    <row r="967" spans="1:9" ht="12.75">
      <c r="A967" s="68">
        <f>IF(ISNUMBER(SEARCH(ZAKL_DATA!$B$29,B967)),MAX($A$1:A966)+1,0)</f>
        <v>966.0</v>
      </c>
      <c r="B967" s="67" t="s">
        <v>489</v>
      </c>
      <c r="C967" s="94" t="s">
        <v>2285</v>
      </c>
      <c r="E967" t="str">
        <f>IFERROR(VLOOKUP(ROWS($E$2:E967),$A$2:$B$991,2,0),"")</f>
        <v>Jiné vzdělávání j. n.</v>
      </c>
      <c r="H967" s="95"/>
      <c r="I967" s="97"/>
    </row>
    <row r="968" spans="1:9" ht="12.75">
      <c r="A968" s="68">
        <f>IF(ISNUMBER(SEARCH(ZAKL_DATA!$B$29,B968)),MAX($A$1:A967)+1,0)</f>
        <v>967.0</v>
      </c>
      <c r="B968" s="67" t="s">
        <v>490</v>
      </c>
      <c r="C968" s="94" t="s">
        <v>2286</v>
      </c>
      <c r="E968" t="str">
        <f>IFERROR(VLOOKUP(ROWS($E$2:E968),$A$2:$B$991,2,0),"")</f>
        <v>Činnosti související s ochranou veřejného zdraví</v>
      </c>
      <c r="H968" s="95"/>
      <c r="I968" s="97"/>
    </row>
    <row r="969" spans="1:9" ht="12.75">
      <c r="A969" s="68">
        <f>IF(ISNUMBER(SEARCH(ZAKL_DATA!$B$29,B969)),MAX($A$1:A968)+1,0)</f>
        <v>968.0</v>
      </c>
      <c r="B969" s="67" t="s">
        <v>491</v>
      </c>
      <c r="C969" s="94" t="s">
        <v>2287</v>
      </c>
      <c r="E969" t="str">
        <f>IFERROR(VLOOKUP(ROWS($E$2:E969),$A$2:$B$991,2,0),"")</f>
        <v>Ostatní činnosti související se zdravotní péčí j. n.</v>
      </c>
      <c r="H969" s="95"/>
      <c r="I969" s="97"/>
    </row>
    <row r="970" spans="1:9" ht="12.75">
      <c r="A970" s="68">
        <f>IF(ISNUMBER(SEARCH(ZAKL_DATA!$B$29,B970)),MAX($A$1:A969)+1,0)</f>
        <v>969.0</v>
      </c>
      <c r="B970" s="67" t="s">
        <v>492</v>
      </c>
      <c r="C970" s="94" t="s">
        <v>2288</v>
      </c>
      <c r="E970" t="str">
        <f>IFERROR(VLOOKUP(ROWS($E$2:E970),$A$2:$B$991,2,0),"")</f>
        <v>Sociální péče v zařízeních pro osoby s chronickým duševním onemocněním</v>
      </c>
      <c r="H970" s="95"/>
      <c r="I970" s="97"/>
    </row>
    <row r="971" spans="1:9" ht="12.75">
      <c r="A971" s="68">
        <f>IF(ISNUMBER(SEARCH(ZAKL_DATA!$B$29,B971)),MAX($A$1:A970)+1,0)</f>
        <v>970.0</v>
      </c>
      <c r="B971" s="67" t="s">
        <v>493</v>
      </c>
      <c r="C971" s="94" t="s">
        <v>2289</v>
      </c>
      <c r="E971" t="str">
        <f>IFERROR(VLOOKUP(ROWS($E$2:E971),$A$2:$B$991,2,0),"")</f>
        <v>Sociální péče v zařízeních pro osoby závislé na návykových látkách</v>
      </c>
      <c r="H971" s="95"/>
      <c r="I971" s="97"/>
    </row>
    <row r="972" spans="1:9" ht="12.75">
      <c r="A972" s="68">
        <f>IF(ISNUMBER(SEARCH(ZAKL_DATA!$B$29,B972)),MAX($A$1:A971)+1,0)</f>
        <v>971.0</v>
      </c>
      <c r="B972" s="67" t="s">
        <v>494</v>
      </c>
      <c r="C972" s="94" t="s">
        <v>2290</v>
      </c>
      <c r="E972" t="str">
        <f>IFERROR(VLOOKUP(ROWS($E$2:E972),$A$2:$B$991,2,0),"")</f>
        <v>Sociální péče v domovech pro seniory</v>
      </c>
      <c r="H972" s="95"/>
      <c r="I972" s="97"/>
    </row>
    <row r="973" spans="1:9" ht="12.75">
      <c r="A973" s="68">
        <f>IF(ISNUMBER(SEARCH(ZAKL_DATA!$B$29,B973)),MAX($A$1:A972)+1,0)</f>
        <v>972.0</v>
      </c>
      <c r="B973" s="67" t="s">
        <v>495</v>
      </c>
      <c r="C973" s="94" t="s">
        <v>2291</v>
      </c>
      <c r="E973" t="str">
        <f>IFERROR(VLOOKUP(ROWS($E$2:E973),$A$2:$B$991,2,0),"")</f>
        <v>Sociální péče v domovech pro osoby se zdravotním postižením</v>
      </c>
      <c r="H973" s="95"/>
      <c r="I973" s="97"/>
    </row>
    <row r="974" spans="1:9" ht="12.75">
      <c r="A974" s="68">
        <f>IF(ISNUMBER(SEARCH(ZAKL_DATA!$B$29,B974)),MAX($A$1:A973)+1,0)</f>
        <v>973.0</v>
      </c>
      <c r="B974" s="67" t="s">
        <v>496</v>
      </c>
      <c r="C974" s="94" t="s">
        <v>1697</v>
      </c>
      <c r="E974" t="str">
        <f>IFERROR(VLOOKUP(ROWS($E$2:E974),$A$2:$B$991,2,0),"")</f>
        <v>Mimoústavní sociální péče o seniory a zdravotně postižené osoby</v>
      </c>
      <c r="H974" s="95"/>
      <c r="I974" s="97"/>
    </row>
    <row r="975" spans="1:9" ht="12.75">
      <c r="A975" s="68">
        <f>IF(ISNUMBER(SEARCH(ZAKL_DATA!$B$29,B975)),MAX($A$1:A974)+1,0)</f>
        <v>974.0</v>
      </c>
      <c r="B975" s="67" t="s">
        <v>497</v>
      </c>
      <c r="C975" s="94" t="s">
        <v>2292</v>
      </c>
      <c r="E975" t="str">
        <f>IFERROR(VLOOKUP(ROWS($E$2:E975),$A$2:$B$991,2,0),"")</f>
        <v>Ambulantní nebo terénní sociální služby pro seniory</v>
      </c>
      <c r="H975" s="95"/>
      <c r="I975" s="97"/>
    </row>
    <row r="976" spans="1:9" ht="12.75">
      <c r="A976" s="68">
        <f>IF(ISNUMBER(SEARCH(ZAKL_DATA!$B$29,B976)),MAX($A$1:A975)+1,0)</f>
        <v>975.0</v>
      </c>
      <c r="B976" s="67" t="s">
        <v>498</v>
      </c>
      <c r="C976" s="94" t="s">
        <v>2293</v>
      </c>
      <c r="E976" t="str">
        <f>IFERROR(VLOOKUP(ROWS($E$2:E976),$A$2:$B$991,2,0),"")</f>
        <v>Ambulantní nebo terénní sociální služby pro osoby se zdrav.postižením</v>
      </c>
      <c r="H976" s="95"/>
      <c r="I976" s="97"/>
    </row>
    <row r="977" spans="1:9" ht="12.75">
      <c r="A977" s="68">
        <f>IF(ISNUMBER(SEARCH(ZAKL_DATA!$B$29,B977)),MAX($A$1:A976)+1,0)</f>
        <v>976.0</v>
      </c>
      <c r="B977" s="67" t="s">
        <v>499</v>
      </c>
      <c r="C977" s="94" t="s">
        <v>2294</v>
      </c>
      <c r="E977" t="str">
        <f>IFERROR(VLOOKUP(ROWS($E$2:E977),$A$2:$B$991,2,0),"")</f>
        <v>Sociální služby pro uprchlíky, oběti katastrof</v>
      </c>
      <c r="H977" s="95"/>
      <c r="I977" s="97"/>
    </row>
    <row r="978" spans="1:9" ht="12.75">
      <c r="A978" s="68">
        <f>IF(ISNUMBER(SEARCH(ZAKL_DATA!$B$29,B978)),MAX($A$1:A977)+1,0)</f>
        <v>977.0</v>
      </c>
      <c r="B978" s="67" t="s">
        <v>500</v>
      </c>
      <c r="C978" s="94" t="s">
        <v>2295</v>
      </c>
      <c r="E978" t="str">
        <f>IFERROR(VLOOKUP(ROWS($E$2:E978),$A$2:$B$991,2,0),"")</f>
        <v>Sociální prevence</v>
      </c>
      <c r="H978" s="95"/>
      <c r="I978" s="97"/>
    </row>
    <row r="979" spans="1:9" ht="12.75">
      <c r="A979" s="68">
        <f>IF(ISNUMBER(SEARCH(ZAKL_DATA!$B$29,B979)),MAX($A$1:A978)+1,0)</f>
        <v>978.0</v>
      </c>
      <c r="B979" s="67" t="s">
        <v>501</v>
      </c>
      <c r="C979" s="94" t="s">
        <v>2296</v>
      </c>
      <c r="E979" t="str">
        <f>IFERROR(VLOOKUP(ROWS($E$2:E979),$A$2:$B$991,2,0),"")</f>
        <v>Sociální rehabilitace</v>
      </c>
      <c r="H979" s="95"/>
      <c r="I979" s="97"/>
    </row>
    <row r="980" spans="1:9" ht="12.75">
      <c r="A980" s="68">
        <f>IF(ISNUMBER(SEARCH(ZAKL_DATA!$B$29,B980)),MAX($A$1:A979)+1,0)</f>
        <v>979.0</v>
      </c>
      <c r="B980" s="67" t="s">
        <v>502</v>
      </c>
      <c r="C980" s="94" t="s">
        <v>2297</v>
      </c>
      <c r="E980" t="str">
        <f>IFERROR(VLOOKUP(ROWS($E$2:E980),$A$2:$B$991,2,0),"")</f>
        <v>Jiné ambulantní nebo terénní sociální služby j. n.</v>
      </c>
      <c r="H980" s="95"/>
      <c r="I980" s="97"/>
    </row>
    <row r="981" spans="1:9" ht="12.75">
      <c r="A981" s="68">
        <f>IF(ISNUMBER(SEARCH(ZAKL_DATA!$B$29,B981)),MAX($A$1:A980)+1,0)</f>
        <v>980.0</v>
      </c>
      <c r="B981" s="67" t="s">
        <v>503</v>
      </c>
      <c r="C981" s="94" t="s">
        <v>2140</v>
      </c>
      <c r="E981" t="str">
        <f>IFERROR(VLOOKUP(ROWS($E$2:E981),$A$2:$B$991,2,0),"")</f>
        <v>Činnosti botanických a zoologických zahrad,přírod.rezervací a národ.parků</v>
      </c>
      <c r="H981" s="95"/>
      <c r="I981" s="97"/>
    </row>
    <row r="982" spans="1:9" ht="12.75">
      <c r="A982" s="68">
        <f>IF(ISNUMBER(SEARCH(ZAKL_DATA!$B$29,B982)),MAX($A$1:A981)+1,0)</f>
        <v>981.0</v>
      </c>
      <c r="B982" s="67" t="s">
        <v>504</v>
      </c>
      <c r="C982" s="94" t="s">
        <v>2298</v>
      </c>
      <c r="E982" t="str">
        <f>IFERROR(VLOOKUP(ROWS($E$2:E982),$A$2:$B$991,2,0),"")</f>
        <v>Činnosti botanických a zoologických zahrad</v>
      </c>
      <c r="H982" s="95"/>
      <c r="I982" s="97"/>
    </row>
    <row r="983" spans="1:9" ht="12.75">
      <c r="A983" s="68">
        <f>IF(ISNUMBER(SEARCH(ZAKL_DATA!$B$29,B983)),MAX($A$1:A982)+1,0)</f>
        <v>982.0</v>
      </c>
      <c r="B983" s="67" t="s">
        <v>505</v>
      </c>
      <c r="C983" s="94" t="s">
        <v>2299</v>
      </c>
      <c r="E983" t="str">
        <f>IFERROR(VLOOKUP(ROWS($E$2:E983),$A$2:$B$991,2,0),"")</f>
        <v>Činnosti přírodních rezervací a národních parků</v>
      </c>
      <c r="H983" s="95"/>
      <c r="I983" s="97"/>
    </row>
    <row r="984" spans="1:9" ht="12.75">
      <c r="A984" s="68">
        <f>IF(ISNUMBER(SEARCH(ZAKL_DATA!$B$29,B984)),MAX($A$1:A983)+1,0)</f>
        <v>983.0</v>
      </c>
      <c r="B984" s="67" t="s">
        <v>506</v>
      </c>
      <c r="C984" s="94" t="s">
        <v>2300</v>
      </c>
      <c r="E984" t="str">
        <f>IFERROR(VLOOKUP(ROWS($E$2:E984),$A$2:$B$991,2,0),"")</f>
        <v>Činnosti organizací dětí a mládeže</v>
      </c>
      <c r="H984" s="95"/>
      <c r="I984" s="97"/>
    </row>
    <row r="985" spans="1:9" ht="12.75">
      <c r="A985" s="68">
        <f>IF(ISNUMBER(SEARCH(ZAKL_DATA!$B$29,B985)),MAX($A$1:A984)+1,0)</f>
        <v>984.0</v>
      </c>
      <c r="B985" s="67" t="s">
        <v>507</v>
      </c>
      <c r="C985" s="94" t="s">
        <v>2301</v>
      </c>
      <c r="E985" t="str">
        <f>IFERROR(VLOOKUP(ROWS($E$2:E985),$A$2:$B$991,2,0),"")</f>
        <v>Činnosti organizací na podporu kulturní činnosti</v>
      </c>
      <c r="H985" s="95"/>
      <c r="I985" s="97"/>
    </row>
    <row r="986" spans="1:9" ht="12.75">
      <c r="A986" s="68">
        <f>IF(ISNUMBER(SEARCH(ZAKL_DATA!$B$29,B986)),MAX($A$1:A985)+1,0)</f>
        <v>985.0</v>
      </c>
      <c r="B986" s="67" t="s">
        <v>508</v>
      </c>
      <c r="C986" s="94" t="s">
        <v>2302</v>
      </c>
      <c r="E986" t="str">
        <f>IFERROR(VLOOKUP(ROWS($E$2:E986),$A$2:$B$991,2,0),"")</f>
        <v>Činnosti organizací na podporu rekreační a zájmové činnosti</v>
      </c>
      <c r="H986" s="95"/>
      <c r="I986" s="97"/>
    </row>
    <row r="987" spans="1:9" ht="12.75">
      <c r="A987" s="68">
        <f>IF(ISNUMBER(SEARCH(ZAKL_DATA!$B$29,B987)),MAX($A$1:A986)+1,0)</f>
        <v>986.0</v>
      </c>
      <c r="B987" s="67" t="s">
        <v>509</v>
      </c>
      <c r="C987" s="94" t="s">
        <v>2303</v>
      </c>
      <c r="E987" t="str">
        <f>IFERROR(VLOOKUP(ROWS($E$2:E987),$A$2:$B$991,2,0),"")</f>
        <v>Činnosti spotřebitelských organizací</v>
      </c>
      <c r="H987" s="95"/>
      <c r="I987" s="97"/>
    </row>
    <row r="988" spans="1:9" ht="12.75">
      <c r="A988" s="68">
        <f>IF(ISNUMBER(SEARCH(ZAKL_DATA!$B$29,B988)),MAX($A$1:A987)+1,0)</f>
        <v>987.0</v>
      </c>
      <c r="B988" s="67" t="s">
        <v>510</v>
      </c>
      <c r="C988" s="94" t="s">
        <v>2304</v>
      </c>
      <c r="E988" t="str">
        <f>IFERROR(VLOOKUP(ROWS($E$2:E988),$A$2:$B$991,2,0),"")</f>
        <v>Činnosti environmentálních a ekologických hnutí</v>
      </c>
      <c r="H988" s="95"/>
      <c r="I988" s="97"/>
    </row>
    <row r="989" spans="1:9" ht="12.75">
      <c r="A989" s="68">
        <f>IF(ISNUMBER(SEARCH(ZAKL_DATA!$B$29,B989)),MAX($A$1:A988)+1,0)</f>
        <v>988.0</v>
      </c>
      <c r="B989" s="67" t="s">
        <v>511</v>
      </c>
      <c r="C989" s="94" t="s">
        <v>2305</v>
      </c>
      <c r="E989" t="str">
        <f>IFERROR(VLOOKUP(ROWS($E$2:E989),$A$2:$B$991,2,0),"")</f>
        <v>Čin.org.na ochranu a zlepšení postavení etnických,menšin.a jiných spec.sk.</v>
      </c>
      <c r="H989" s="95"/>
      <c r="I989" s="97"/>
    </row>
    <row r="990" spans="1:9" ht="12.75">
      <c r="A990" s="68">
        <f>IF(ISNUMBER(SEARCH(ZAKL_DATA!$B$29,B990)),MAX($A$1:A989)+1,0)</f>
        <v>989.0</v>
      </c>
      <c r="B990" s="67" t="s">
        <v>512</v>
      </c>
      <c r="C990" s="94" t="s">
        <v>2306</v>
      </c>
      <c r="E990" t="str">
        <f>IFERROR(VLOOKUP(ROWS($E$2:E990),$A$2:$B$991,2,0),"")</f>
        <v>Činnosti občanských iniciativ, protestních hnutí</v>
      </c>
      <c r="H990" s="95"/>
      <c r="I990" s="97"/>
    </row>
    <row r="991" spans="1:9" ht="12.75">
      <c r="A991" s="78">
        <f>IF(ISNUMBER(SEARCH(ZAKL_DATA!$B$29,B991)),MAX($A$1:A990)+1,0)</f>
        <v>990.0</v>
      </c>
      <c r="B991" s="67" t="s">
        <v>513</v>
      </c>
      <c r="C991" s="94" t="s">
        <v>2307</v>
      </c>
      <c r="E991" t="str">
        <f>IFERROR(VLOOKUP(ROWS($E$2:E991),$A$2:$B$991,2,0),"")</f>
        <v>Činnosti ostatních organizací j. n.</v>
      </c>
      <c r="H991" s="95"/>
      <c r="I991" s="97"/>
    </row>
    <row r="992" spans="3:9" ht="15">
      <c r="C992"/>
      <c r="E992" t="str">
        <f>IFERROR(VLOOKUP(ROWS($E$2:E992),$A$2:$B$991,2,0),"")</f>
        <v/>
      </c>
      <c r="I992" s="96"/>
    </row>
    <row r="993" spans="3:5" ht="12.75">
      <c r="C993"/>
      <c r="E993" t="str">
        <f>IFERROR(VLOOKUP(ROWS($E$2:E993),$A$2:$B$991,2,0),"")</f>
        <v/>
      </c>
    </row>
    <row r="994" spans="3:5" ht="12.75">
      <c r="C994"/>
      <c r="E994" t="str">
        <f>IFERROR(VLOOKUP(ROWS($E$2:E994),$A$2:$B$991,2,0),"")</f>
        <v/>
      </c>
    </row>
    <row r="995" spans="3:5" ht="12.75">
      <c r="C995"/>
      <c r="E995" t="str">
        <f>IFERROR(VLOOKUP(ROWS($E$2:E995),$A$2:$B$991,2,0),"")</f>
        <v/>
      </c>
    </row>
    <row r="996" spans="3:5" ht="12.75">
      <c r="C996"/>
      <c r="E996" t="str">
        <f>IFERROR(VLOOKUP(ROWS($E$2:E996),$A$2:$B$991,2,0),"")</f>
        <v/>
      </c>
    </row>
    <row r="997" spans="3:5" ht="12.75">
      <c r="C997"/>
      <c r="E997" t="str">
        <f>IFERROR(VLOOKUP(ROWS($E$2:E997),$A$2:$B$991,2,0),"")</f>
        <v/>
      </c>
    </row>
    <row r="998" spans="3:5" ht="12.75">
      <c r="C998"/>
      <c r="E998" t="str">
        <f>IFERROR(VLOOKUP(ROWS($E$2:E998),$A$2:$B$991,2,0),"")</f>
        <v/>
      </c>
    </row>
    <row r="999" spans="3:5" ht="12.75">
      <c r="C999"/>
      <c r="E999" t="str">
        <f>IFERROR(VLOOKUP(ROWS($E$2:E999),$A$2:$B$991,2,0),"")</f>
        <v/>
      </c>
    </row>
    <row r="1000" spans="3:5" ht="12.75">
      <c r="C1000"/>
      <c r="E1000" t="str">
        <f>IFERROR(VLOOKUP(ROWS($E$2:E1000),$A$2:$B$991,2,0),"")</f>
        <v/>
      </c>
    </row>
    <row r="1001" spans="3:5" ht="12.75">
      <c r="C1001"/>
      <c r="E1001" t="str">
        <f>IFERROR(VLOOKUP(ROWS($E$2:E1001),$A$2:$B$991,2,0),"")</f>
        <v/>
      </c>
    </row>
    <row r="1002" spans="3:5" ht="12.75">
      <c r="C1002"/>
      <c r="E1002" t="str">
        <f>IFERROR(VLOOKUP(ROWS($E$2:E1002),$A$2:$B$991,2,0),"")</f>
        <v/>
      </c>
    </row>
    <row r="1003" spans="3:5" ht="12.75">
      <c r="C1003"/>
      <c r="E1003" t="str">
        <f>IFERROR(VLOOKUP(ROWS($E$2:E1003),$A$2:$B$991,2,0),"")</f>
        <v/>
      </c>
    </row>
    <row r="1004" spans="3:5" ht="12.75">
      <c r="C1004"/>
      <c r="E1004" t="str">
        <f>IFERROR(VLOOKUP(ROWS($E$2:E1004),$A$2:$B$991,2,0),"")</f>
        <v/>
      </c>
    </row>
    <row r="1005" spans="3:5" ht="12.75">
      <c r="C1005"/>
      <c r="E1005" t="str">
        <f>IFERROR(VLOOKUP(ROWS($E$2:E1005),$A$2:$B$991,2,0),"")</f>
        <v/>
      </c>
    </row>
    <row r="1006" spans="3:5" ht="12.75">
      <c r="C1006"/>
      <c r="E1006" t="str">
        <f>IFERROR(VLOOKUP(ROWS($E$2:E1006),$A$2:$B$991,2,0),"")</f>
        <v/>
      </c>
    </row>
    <row r="1007" spans="3:5" ht="12.75">
      <c r="C1007"/>
      <c r="E1007" t="str">
        <f>IFERROR(VLOOKUP(ROWS($E$2:E1007),$A$2:$B$991,2,0),"")</f>
        <v/>
      </c>
    </row>
    <row r="1008" spans="3:5" ht="12.75">
      <c r="C1008"/>
      <c r="E1008" t="str">
        <f>IFERROR(VLOOKUP(ROWS($E$2:E1008),$A$2:$B$991,2,0),"")</f>
        <v/>
      </c>
    </row>
    <row r="1009" spans="3:5" ht="12.75">
      <c r="C1009"/>
      <c r="E1009" t="str">
        <f>IFERROR(VLOOKUP(ROWS($E$2:E1009),$A$2:$B$991,2,0),"")</f>
        <v/>
      </c>
    </row>
    <row r="1010" spans="3:5" ht="12.75">
      <c r="C1010"/>
      <c r="E1010" t="str">
        <f>IFERROR(VLOOKUP(ROWS($E$2:E1010),$A$2:$B$991,2,0),"")</f>
        <v/>
      </c>
    </row>
    <row r="1011" spans="3:5" ht="12.75">
      <c r="C1011"/>
      <c r="E1011" t="str">
        <f>IFERROR(VLOOKUP(ROWS($E$2:E1011),$A$2:$B$991,2,0),"")</f>
        <v/>
      </c>
    </row>
    <row r="1012" spans="3:5" ht="12.75">
      <c r="C1012"/>
      <c r="E1012" t="str">
        <f>IFERROR(VLOOKUP(ROWS($E$2:E1012),$A$2:$B$991,2,0),"")</f>
        <v/>
      </c>
    </row>
    <row r="1013" spans="3:5" ht="12.75">
      <c r="C1013"/>
      <c r="E1013" t="str">
        <f>IFERROR(VLOOKUP(ROWS($E$2:E1013),$A$2:$B$991,2,0),"")</f>
        <v/>
      </c>
    </row>
    <row r="1014" spans="3:5" ht="12.75">
      <c r="C1014"/>
      <c r="E1014" t="str">
        <f>IFERROR(VLOOKUP(ROWS($E$2:E1014),$A$2:$B$991,2,0),"")</f>
        <v/>
      </c>
    </row>
    <row r="1015" spans="3:5" ht="12.75">
      <c r="C1015"/>
      <c r="E1015" t="str">
        <f>IFERROR(VLOOKUP(ROWS($E$2:E1015),$A$2:$B$991,2,0),"")</f>
        <v/>
      </c>
    </row>
    <row r="1016" spans="3:5" ht="12.75">
      <c r="C1016"/>
      <c r="E1016" t="str">
        <f>IFERROR(VLOOKUP(ROWS($E$2:E1016),$A$2:$B$991,2,0),"")</f>
        <v/>
      </c>
    </row>
    <row r="1017" spans="3:5" ht="12.75">
      <c r="C1017"/>
      <c r="E1017" t="str">
        <f>IFERROR(VLOOKUP(ROWS($E$2:E1017),$A$2:$B$991,2,0),"")</f>
        <v/>
      </c>
    </row>
    <row r="1018" spans="3:5" ht="12.75">
      <c r="C1018"/>
      <c r="E1018" t="str">
        <f>IFERROR(VLOOKUP(ROWS($E$2:E1018),$A$2:$B$991,2,0),"")</f>
        <v/>
      </c>
    </row>
    <row r="1019" spans="3:5" ht="12.75">
      <c r="C1019"/>
      <c r="E1019" t="str">
        <f>IFERROR(VLOOKUP(ROWS($E$2:E1019),$A$2:$B$991,2,0),"")</f>
        <v/>
      </c>
    </row>
    <row r="1020" spans="3:5" ht="12.75">
      <c r="C1020"/>
      <c r="E1020" t="str">
        <f>IFERROR(VLOOKUP(ROWS($E$2:E1020),$A$2:$B$991,2,0),"")</f>
        <v/>
      </c>
    </row>
    <row r="1021" spans="3:5" ht="12.75">
      <c r="C1021"/>
      <c r="E1021" t="str">
        <f>IFERROR(VLOOKUP(ROWS($E$2:E1021),$A$2:$B$991,2,0),"")</f>
        <v/>
      </c>
    </row>
    <row r="1022" spans="3:5" ht="12.75">
      <c r="C1022"/>
      <c r="E1022" t="str">
        <f>IFERROR(VLOOKUP(ROWS($E$2:E1022),$A$2:$B$991,2,0),"")</f>
        <v/>
      </c>
    </row>
    <row r="1023" spans="3:5" ht="12.75">
      <c r="C1023"/>
      <c r="E1023" t="str">
        <f>IFERROR(VLOOKUP(ROWS($E$2:E1023),$A$2:$B$991,2,0),"")</f>
        <v/>
      </c>
    </row>
    <row r="1024" spans="3:5" ht="12.75">
      <c r="C1024"/>
      <c r="E1024" t="str">
        <f>IFERROR(VLOOKUP(ROWS($E$2:E1024),$A$2:$B$991,2,0),"")</f>
        <v/>
      </c>
    </row>
    <row r="1025" spans="3:5" ht="12.75">
      <c r="C1025"/>
      <c r="E1025" t="str">
        <f>IFERROR(VLOOKUP(ROWS($E$2:E1025),$A$2:$B$991,2,0),"")</f>
        <v/>
      </c>
    </row>
    <row r="1026" spans="3:5" ht="12.75">
      <c r="C1026"/>
      <c r="E1026" t="str">
        <f>IFERROR(VLOOKUP(ROWS($E$2:E1026),$A$2:$B$991,2,0),"")</f>
        <v/>
      </c>
    </row>
    <row r="1027" spans="3:5" ht="12.75">
      <c r="C1027"/>
      <c r="E1027" t="str">
        <f>IFERROR(VLOOKUP(ROWS($E$2:E1027),$A$2:$B$991,2,0),"")</f>
        <v/>
      </c>
    </row>
    <row r="1028" spans="3:5" ht="12.75">
      <c r="C1028"/>
      <c r="E1028" t="str">
        <f>IFERROR(VLOOKUP(ROWS($E$2:E1028),$A$2:$B$991,2,0),"")</f>
        <v/>
      </c>
    </row>
    <row r="1029" spans="3:5" ht="12.75">
      <c r="C1029"/>
      <c r="E1029" t="str">
        <f>IFERROR(VLOOKUP(ROWS($E$2:E1029),$A$2:$B$991,2,0),"")</f>
        <v/>
      </c>
    </row>
    <row r="1030" spans="3:5" ht="12.75">
      <c r="C1030"/>
      <c r="E1030" t="str">
        <f>IFERROR(VLOOKUP(ROWS($E$2:E1030),$A$2:$B$991,2,0),"")</f>
        <v/>
      </c>
    </row>
    <row r="1031" spans="3:5" ht="12.75">
      <c r="C1031"/>
      <c r="E1031" t="str">
        <f>IFERROR(VLOOKUP(ROWS($E$2:E1031),$A$2:$B$991,2,0),"")</f>
        <v/>
      </c>
    </row>
    <row r="1032" spans="3:5" ht="12.75">
      <c r="C1032"/>
      <c r="E1032" t="str">
        <f>IFERROR(VLOOKUP(ROWS($E$2:E1032),$A$2:$B$991,2,0),"")</f>
        <v/>
      </c>
    </row>
    <row r="1033" spans="3:5" ht="12.75">
      <c r="C1033"/>
      <c r="E1033" t="str">
        <f>IFERROR(VLOOKUP(ROWS($E$2:E1033),$A$2:$B$991,2,0),"")</f>
        <v/>
      </c>
    </row>
    <row r="1034" spans="3:5" ht="12.75">
      <c r="C1034"/>
      <c r="E1034" t="str">
        <f>IFERROR(VLOOKUP(ROWS($E$2:E1034),$A$2:$B$991,2,0),"")</f>
        <v/>
      </c>
    </row>
    <row r="1035" spans="3:5" ht="12.75">
      <c r="C1035"/>
      <c r="E1035" t="str">
        <f>IFERROR(VLOOKUP(ROWS($E$2:E1035),$A$2:$B$991,2,0),"")</f>
        <v/>
      </c>
    </row>
    <row r="1036" spans="3:5" ht="12.75">
      <c r="C1036"/>
      <c r="E1036" t="str">
        <f>IFERROR(VLOOKUP(ROWS($E$2:E1036),$A$2:$B$991,2,0),"")</f>
        <v/>
      </c>
    </row>
    <row r="1037" spans="3:5" ht="12.75">
      <c r="C1037"/>
      <c r="E1037" t="str">
        <f>IFERROR(VLOOKUP(ROWS($E$2:E1037),$A$2:$B$991,2,0),"")</f>
        <v/>
      </c>
    </row>
    <row r="1038" spans="3:5" ht="12.75">
      <c r="C1038"/>
      <c r="E1038" t="str">
        <f>IFERROR(VLOOKUP(ROWS($E$2:E1038),$A$2:$B$991,2,0),"")</f>
        <v/>
      </c>
    </row>
    <row r="1039" spans="3:5" ht="12.75">
      <c r="C1039"/>
      <c r="E1039" t="str">
        <f>IFERROR(VLOOKUP(ROWS($E$2:E1039),$A$2:$B$991,2,0),"")</f>
        <v/>
      </c>
    </row>
    <row r="1040" spans="3:5" ht="12.75">
      <c r="C1040"/>
      <c r="E1040" t="str">
        <f>IFERROR(VLOOKUP(ROWS($E$2:E1040),$A$2:$B$991,2,0),"")</f>
        <v/>
      </c>
    </row>
    <row r="1041" spans="3:5" ht="12.75">
      <c r="C1041"/>
      <c r="E1041" t="str">
        <f>IFERROR(VLOOKUP(ROWS($E$2:E1041),$A$2:$B$991,2,0),"")</f>
        <v/>
      </c>
    </row>
    <row r="1042" spans="3:5" ht="12.75">
      <c r="C1042"/>
      <c r="E1042" t="str">
        <f>IFERROR(VLOOKUP(ROWS($E$2:E1042),$A$2:$B$991,2,0),"")</f>
        <v/>
      </c>
    </row>
    <row r="1043" spans="3:5" ht="12.75">
      <c r="C1043"/>
      <c r="E1043" t="str">
        <f>IFERROR(VLOOKUP(ROWS($E$2:E1043),$A$2:$B$991,2,0),"")</f>
        <v/>
      </c>
    </row>
    <row r="1044" spans="3:5" ht="12.75">
      <c r="C1044"/>
      <c r="E1044" t="str">
        <f>IFERROR(VLOOKUP(ROWS($E$2:E1044),$A$2:$B$991,2,0),"")</f>
        <v/>
      </c>
    </row>
    <row r="1045" spans="3:5" ht="12.75">
      <c r="C1045"/>
      <c r="E1045" t="str">
        <f>IFERROR(VLOOKUP(ROWS($E$2:E1045),$A$2:$B$991,2,0),"")</f>
        <v/>
      </c>
    </row>
    <row r="1046" spans="3:5" ht="12.75">
      <c r="C1046"/>
      <c r="E1046" t="str">
        <f>IFERROR(VLOOKUP(ROWS($E$2:E1046),$A$2:$B$991,2,0),"")</f>
        <v/>
      </c>
    </row>
    <row r="1047" spans="3:5" ht="12.75">
      <c r="C1047"/>
      <c r="E1047" t="str">
        <f>IFERROR(VLOOKUP(ROWS($E$2:E1047),$A$2:$B$991,2,0),"")</f>
        <v/>
      </c>
    </row>
    <row r="1048" spans="3:5" ht="12.75">
      <c r="C1048"/>
      <c r="E1048" t="str">
        <f>IFERROR(VLOOKUP(ROWS($E$2:E1048),$A$2:$B$991,2,0),"")</f>
        <v/>
      </c>
    </row>
    <row r="1049" spans="3:5" ht="12.75">
      <c r="C1049"/>
      <c r="E1049" t="str">
        <f>IFERROR(VLOOKUP(ROWS($E$2:E1049),$A$2:$B$991,2,0),"")</f>
        <v/>
      </c>
    </row>
    <row r="1050" spans="3:5" ht="12.75">
      <c r="C1050"/>
      <c r="E1050" t="str">
        <f>IFERROR(VLOOKUP(ROWS($E$2:E1050),$A$2:$B$991,2,0),"")</f>
        <v/>
      </c>
    </row>
    <row r="1051" spans="3:5" ht="12.75">
      <c r="C1051"/>
      <c r="E1051" t="str">
        <f>IFERROR(VLOOKUP(ROWS($E$2:E1051),$A$2:$B$991,2,0),"")</f>
        <v/>
      </c>
    </row>
    <row r="1052" spans="3:5" ht="12.75">
      <c r="C1052"/>
      <c r="E1052" t="str">
        <f>IFERROR(VLOOKUP(ROWS($E$2:E1052),$A$2:$B$991,2,0),"")</f>
        <v/>
      </c>
    </row>
    <row r="1053" spans="3:5" ht="12.75">
      <c r="C1053"/>
      <c r="E1053" t="str">
        <f>IFERROR(VLOOKUP(ROWS($E$2:E1053),$A$2:$B$991,2,0),"")</f>
        <v/>
      </c>
    </row>
    <row r="1054" spans="3:5" ht="12.75">
      <c r="C1054"/>
      <c r="E1054" t="str">
        <f>IFERROR(VLOOKUP(ROWS($E$2:E1054),$A$2:$B$991,2,0),"")</f>
        <v/>
      </c>
    </row>
    <row r="1055" spans="3:5" ht="12.75">
      <c r="C1055"/>
      <c r="E1055" t="str">
        <f>IFERROR(VLOOKUP(ROWS($E$2:E1055),$A$2:$B$991,2,0),"")</f>
        <v/>
      </c>
    </row>
    <row r="1056" spans="3:5" ht="12.75">
      <c r="C1056"/>
      <c r="E1056" t="str">
        <f>IFERROR(VLOOKUP(ROWS($E$2:E1056),$A$2:$B$991,2,0),"")</f>
        <v/>
      </c>
    </row>
    <row r="1057" spans="3:5" ht="12.75">
      <c r="C1057"/>
      <c r="E1057" t="str">
        <f>IFERROR(VLOOKUP(ROWS($E$2:E1057),$A$2:$B$991,2,0),"")</f>
        <v/>
      </c>
    </row>
    <row r="1058" spans="3:5" ht="12.75">
      <c r="C1058"/>
      <c r="E1058" t="str">
        <f>IFERROR(VLOOKUP(ROWS($E$2:E1058),$A$2:$B$991,2,0),"")</f>
        <v/>
      </c>
    </row>
    <row r="1059" spans="3:5" ht="12.75">
      <c r="C1059"/>
      <c r="E1059" t="str">
        <f>IFERROR(VLOOKUP(ROWS($E$2:E1059),$A$2:$B$991,2,0),"")</f>
        <v/>
      </c>
    </row>
    <row r="1060" spans="3:5" ht="12.75">
      <c r="C1060"/>
      <c r="E1060" t="str">
        <f>IFERROR(VLOOKUP(ROWS($E$2:E1060),$A$2:$B$991,2,0),"")</f>
        <v/>
      </c>
    </row>
    <row r="1061" spans="3:5" ht="12.75">
      <c r="C1061"/>
      <c r="E1061" t="str">
        <f>IFERROR(VLOOKUP(ROWS($E$2:E1061),$A$2:$B$991,2,0),"")</f>
        <v/>
      </c>
    </row>
    <row r="1062" spans="3:5" ht="12.75">
      <c r="C1062"/>
      <c r="E1062" t="str">
        <f>IFERROR(VLOOKUP(ROWS($E$2:E1062),$A$2:$B$991,2,0),"")</f>
        <v/>
      </c>
    </row>
    <row r="1063" spans="3:5" ht="12.75">
      <c r="C1063"/>
      <c r="E1063" t="str">
        <f>IFERROR(VLOOKUP(ROWS($E$2:E1063),$A$2:$B$991,2,0),"")</f>
        <v/>
      </c>
    </row>
    <row r="1064" spans="3:5" ht="12.75">
      <c r="C1064"/>
      <c r="E1064" t="str">
        <f>IFERROR(VLOOKUP(ROWS($E$2:E1064),$A$2:$B$991,2,0),"")</f>
        <v/>
      </c>
    </row>
    <row r="1065" spans="3:5" ht="12.75">
      <c r="C1065"/>
      <c r="E1065" t="str">
        <f>IFERROR(VLOOKUP(ROWS($E$2:E1065),$A$2:$B$991,2,0),"")</f>
        <v/>
      </c>
    </row>
    <row r="1066" spans="3:5" ht="12.75">
      <c r="C1066"/>
      <c r="E1066" t="str">
        <f>IFERROR(VLOOKUP(ROWS($E$2:E1066),$A$2:$B$991,2,0),"")</f>
        <v/>
      </c>
    </row>
    <row r="1067" spans="3:5" ht="12.75">
      <c r="C1067"/>
      <c r="E1067" t="str">
        <f>IFERROR(VLOOKUP(ROWS($E$2:E1067),$A$2:$B$991,2,0),"")</f>
        <v/>
      </c>
    </row>
    <row r="1068" spans="3:5" ht="12.75">
      <c r="C1068"/>
      <c r="E1068" t="str">
        <f>IFERROR(VLOOKUP(ROWS($E$2:E1068),$A$2:$B$991,2,0),"")</f>
        <v/>
      </c>
    </row>
    <row r="1069" spans="3:5" ht="12.75">
      <c r="C1069"/>
      <c r="E1069" t="str">
        <f>IFERROR(VLOOKUP(ROWS($E$2:E1069),$A$2:$B$991,2,0),"")</f>
        <v/>
      </c>
    </row>
    <row r="1070" spans="3:5" ht="12.75">
      <c r="C1070"/>
      <c r="E1070" t="str">
        <f>IFERROR(VLOOKUP(ROWS($E$2:E1070),$A$2:$B$991,2,0),"")</f>
        <v/>
      </c>
    </row>
    <row r="1071" spans="3:5" ht="12.75">
      <c r="C1071"/>
      <c r="E1071" t="str">
        <f>IFERROR(VLOOKUP(ROWS($E$2:E1071),$A$2:$B$991,2,0),"")</f>
        <v/>
      </c>
    </row>
    <row r="1072" spans="3:5" ht="12.75">
      <c r="C1072"/>
      <c r="E1072" t="str">
        <f>IFERROR(VLOOKUP(ROWS($E$2:E1072),$A$2:$B$991,2,0),"")</f>
        <v/>
      </c>
    </row>
    <row r="1073" spans="3:5" ht="12.75">
      <c r="C1073"/>
      <c r="E1073" t="str">
        <f>IFERROR(VLOOKUP(ROWS($E$2:E1073),$A$2:$B$991,2,0),"")</f>
        <v/>
      </c>
    </row>
    <row r="1074" spans="3:5" ht="12.75">
      <c r="C1074"/>
      <c r="E1074" t="str">
        <f>IFERROR(VLOOKUP(ROWS($E$2:E1074),$A$2:$B$991,2,0),"")</f>
        <v/>
      </c>
    </row>
    <row r="1075" spans="3:5" ht="12.75">
      <c r="C1075"/>
      <c r="E1075" t="str">
        <f>IFERROR(VLOOKUP(ROWS($E$2:E1075),$A$2:$B$991,2,0),"")</f>
        <v/>
      </c>
    </row>
    <row r="1076" spans="3:5" ht="12.75">
      <c r="C1076"/>
      <c r="E1076" t="str">
        <f>IFERROR(VLOOKUP(ROWS($E$2:E1076),$A$2:$B$991,2,0),"")</f>
        <v/>
      </c>
    </row>
    <row r="1077" spans="3:5" ht="12.75">
      <c r="C1077"/>
      <c r="E1077" t="str">
        <f>IFERROR(VLOOKUP(ROWS($E$2:E1077),$A$2:$B$991,2,0),"")</f>
        <v/>
      </c>
    </row>
    <row r="1078" spans="3:5" ht="12.75">
      <c r="C1078"/>
      <c r="E1078" t="str">
        <f>IFERROR(VLOOKUP(ROWS($E$2:E1078),$A$2:$B$991,2,0),"")</f>
        <v/>
      </c>
    </row>
    <row r="1079" spans="3:5" ht="12.75">
      <c r="C1079"/>
      <c r="E1079" t="str">
        <f>IFERROR(VLOOKUP(ROWS($E$2:E1079),$A$2:$B$991,2,0),"")</f>
        <v/>
      </c>
    </row>
    <row r="1080" spans="3:5" ht="12.75">
      <c r="C1080"/>
      <c r="E1080" t="str">
        <f>IFERROR(VLOOKUP(ROWS($E$2:E1080),$A$2:$B$991,2,0),"")</f>
        <v/>
      </c>
    </row>
    <row r="1081" spans="3:5" ht="12.75">
      <c r="C1081"/>
      <c r="E1081" t="str">
        <f>IFERROR(VLOOKUP(ROWS($E$2:E1081),$A$2:$B$991,2,0),"")</f>
        <v/>
      </c>
    </row>
    <row r="1082" spans="3:5" ht="12.75">
      <c r="C1082"/>
      <c r="E1082" t="str">
        <f>IFERROR(VLOOKUP(ROWS($E$2:E1082),$A$2:$B$991,2,0),"")</f>
        <v/>
      </c>
    </row>
    <row r="1083" spans="3:5" ht="12.75">
      <c r="C1083"/>
      <c r="E1083" t="str">
        <f>IFERROR(VLOOKUP(ROWS($E$2:E1083),$A$2:$B$991,2,0),"")</f>
        <v/>
      </c>
    </row>
    <row r="1084" spans="3:5" ht="12.75">
      <c r="C1084"/>
      <c r="E1084" t="str">
        <f>IFERROR(VLOOKUP(ROWS($E$2:E1084),$A$2:$B$991,2,0),"")</f>
        <v/>
      </c>
    </row>
    <row r="1085" spans="3:5" ht="12.75">
      <c r="C1085"/>
      <c r="E1085" t="str">
        <f>IFERROR(VLOOKUP(ROWS($E$2:E1085),$A$2:$B$991,2,0),"")</f>
        <v/>
      </c>
    </row>
    <row r="1086" spans="3:5" ht="12.75">
      <c r="C1086"/>
      <c r="E1086" t="str">
        <f>IFERROR(VLOOKUP(ROWS($E$2:E1086),$A$2:$B$991,2,0),"")</f>
        <v/>
      </c>
    </row>
    <row r="1087" spans="3:5" ht="12.75">
      <c r="C1087"/>
      <c r="E1087" t="str">
        <f>IFERROR(VLOOKUP(ROWS($E$2:E1087),$A$2:$B$991,2,0),"")</f>
        <v/>
      </c>
    </row>
    <row r="1088" spans="3:5" ht="12.75">
      <c r="C1088"/>
      <c r="E1088" t="str">
        <f>IFERROR(VLOOKUP(ROWS($E$2:E1088),$A$2:$B$991,2,0),"")</f>
        <v/>
      </c>
    </row>
    <row r="1089" spans="3:5" ht="12.75">
      <c r="C1089"/>
      <c r="E1089" t="str">
        <f>IFERROR(VLOOKUP(ROWS($E$2:E1089),$A$2:$B$991,2,0),"")</f>
        <v/>
      </c>
    </row>
    <row r="1090" spans="3:5" ht="12.75">
      <c r="C1090"/>
      <c r="E1090" t="str">
        <f>IFERROR(VLOOKUP(ROWS($E$2:E1090),$A$2:$B$991,2,0),"")</f>
        <v/>
      </c>
    </row>
    <row r="1091" spans="3:5" ht="12.75">
      <c r="C1091"/>
      <c r="E1091" t="str">
        <f>IFERROR(VLOOKUP(ROWS($E$2:E1091),$A$2:$B$991,2,0),"")</f>
        <v/>
      </c>
    </row>
    <row r="1092" spans="3:5" ht="12.75">
      <c r="C1092"/>
      <c r="E1092" t="str">
        <f>IFERROR(VLOOKUP(ROWS($E$2:E1092),$A$2:$B$991,2,0),"")</f>
        <v/>
      </c>
    </row>
    <row r="1093" spans="3:5" ht="12.75">
      <c r="C1093"/>
      <c r="E1093" t="str">
        <f>IFERROR(VLOOKUP(ROWS($E$2:E1093),$A$2:$B$991,2,0),"")</f>
        <v/>
      </c>
    </row>
    <row r="1094" spans="3:5" ht="12.75">
      <c r="C1094"/>
      <c r="E1094" t="str">
        <f>IFERROR(VLOOKUP(ROWS($E$2:E1094),$A$2:$B$991,2,0),"")</f>
        <v/>
      </c>
    </row>
    <row r="1095" spans="3:5" ht="12.75">
      <c r="C1095"/>
      <c r="E1095" t="str">
        <f>IFERROR(VLOOKUP(ROWS($E$2:E1095),$A$2:$B$991,2,0),"")</f>
        <v/>
      </c>
    </row>
    <row r="1096" spans="3:5" ht="12.75">
      <c r="C1096"/>
      <c r="E1096" t="str">
        <f>IFERROR(VLOOKUP(ROWS($E$2:E1096),$A$2:$B$991,2,0),"")</f>
        <v/>
      </c>
    </row>
    <row r="1097" spans="3:5" ht="12.75">
      <c r="C1097"/>
      <c r="E1097" t="str">
        <f>IFERROR(VLOOKUP(ROWS($E$2:E1097),$A$2:$B$991,2,0),"")</f>
        <v/>
      </c>
    </row>
    <row r="1098" spans="3:5" ht="12.75">
      <c r="C1098"/>
      <c r="E1098" t="str">
        <f>IFERROR(VLOOKUP(ROWS($E$2:E1098),$A$2:$B$991,2,0),"")</f>
        <v/>
      </c>
    </row>
    <row r="1099" spans="3:5" ht="12.75">
      <c r="C1099"/>
      <c r="E1099" t="str">
        <f>IFERROR(VLOOKUP(ROWS($E$2:E1099),$A$2:$B$991,2,0),"")</f>
        <v/>
      </c>
    </row>
    <row r="1100" spans="3:5" ht="12.75">
      <c r="C1100"/>
      <c r="E1100" t="str">
        <f>IFERROR(VLOOKUP(ROWS($E$2:E1100),$A$2:$B$991,2,0),"")</f>
        <v/>
      </c>
    </row>
    <row r="1101" spans="3:5" ht="12.75">
      <c r="C1101"/>
      <c r="E1101" t="str">
        <f>IFERROR(VLOOKUP(ROWS($E$2:E1101),$A$2:$B$991,2,0),"")</f>
        <v/>
      </c>
    </row>
    <row r="1102" spans="3:5" ht="12.75">
      <c r="C1102"/>
      <c r="E1102" t="str">
        <f>IFERROR(VLOOKUP(ROWS($E$2:E1102),$A$2:$B$991,2,0),"")</f>
        <v/>
      </c>
    </row>
    <row r="1103" spans="3:5" ht="12.75">
      <c r="C1103"/>
      <c r="E1103" t="str">
        <f>IFERROR(VLOOKUP(ROWS($E$2:E1103),$A$2:$B$991,2,0),"")</f>
        <v/>
      </c>
    </row>
    <row r="1104" spans="3:5" ht="12.75">
      <c r="C1104"/>
      <c r="E1104" t="str">
        <f>IFERROR(VLOOKUP(ROWS($E$2:E1104),$A$2:$B$991,2,0),"")</f>
        <v/>
      </c>
    </row>
    <row r="1105" spans="3:5" ht="12.75">
      <c r="C1105"/>
      <c r="E1105" t="str">
        <f>IFERROR(VLOOKUP(ROWS($E$2:E1105),$A$2:$B$991,2,0),"")</f>
        <v/>
      </c>
    </row>
    <row r="1106" spans="3:5" ht="12.75">
      <c r="C1106"/>
      <c r="E1106" t="str">
        <f>IFERROR(VLOOKUP(ROWS($E$2:E1106),$A$2:$B$991,2,0),"")</f>
        <v/>
      </c>
    </row>
    <row r="1107" spans="3:5" ht="12.75">
      <c r="C1107"/>
      <c r="E1107" t="str">
        <f>IFERROR(VLOOKUP(ROWS($E$2:E1107),$A$2:$B$991,2,0),"")</f>
        <v/>
      </c>
    </row>
    <row r="1108" spans="3:5" ht="12.75">
      <c r="C1108"/>
      <c r="E1108" t="str">
        <f>IFERROR(VLOOKUP(ROWS($E$2:E1108),$A$2:$B$991,2,0),"")</f>
        <v/>
      </c>
    </row>
    <row r="1109" spans="3:5" ht="12.75">
      <c r="C1109"/>
      <c r="E1109" t="str">
        <f>IFERROR(VLOOKUP(ROWS($E$2:E1109),$A$2:$B$991,2,0),"")</f>
        <v/>
      </c>
    </row>
    <row r="1110" spans="3:5" ht="12.75">
      <c r="C1110"/>
      <c r="E1110" t="str">
        <f>IFERROR(VLOOKUP(ROWS($E$2:E1110),$A$2:$B$991,2,0),"")</f>
        <v/>
      </c>
    </row>
    <row r="1111" spans="3:5" ht="12.75">
      <c r="C1111"/>
      <c r="E1111" t="str">
        <f>IFERROR(VLOOKUP(ROWS($E$2:E1111),$A$2:$B$991,2,0),"")</f>
        <v/>
      </c>
    </row>
    <row r="1112" spans="3:5" ht="12.75">
      <c r="C1112"/>
      <c r="E1112" t="str">
        <f>IFERROR(VLOOKUP(ROWS($E$2:E1112),$A$2:$B$991,2,0),"")</f>
        <v/>
      </c>
    </row>
    <row r="1113" spans="3:5" ht="12.75">
      <c r="C1113"/>
      <c r="E1113" t="str">
        <f>IFERROR(VLOOKUP(ROWS($E$2:E1113),$A$2:$B$991,2,0),"")</f>
        <v/>
      </c>
    </row>
    <row r="1114" spans="3:5" ht="12.75">
      <c r="C1114"/>
      <c r="E1114" t="str">
        <f>IFERROR(VLOOKUP(ROWS($E$2:E1114),$A$2:$B$991,2,0),"")</f>
        <v/>
      </c>
    </row>
    <row r="1115" spans="3:5" ht="12.75">
      <c r="C1115"/>
      <c r="E1115" t="str">
        <f>IFERROR(VLOOKUP(ROWS($E$2:E1115),$A$2:$B$991,2,0),"")</f>
        <v/>
      </c>
    </row>
    <row r="1116" spans="3:5" ht="12.75">
      <c r="C1116"/>
      <c r="E1116" t="str">
        <f>IFERROR(VLOOKUP(ROWS($E$2:E1116),$A$2:$B$991,2,0),"")</f>
        <v/>
      </c>
    </row>
    <row r="1117" spans="3:5" ht="12.75">
      <c r="C1117"/>
      <c r="E1117" t="str">
        <f>IFERROR(VLOOKUP(ROWS($E$2:E1117),$A$2:$B$991,2,0),"")</f>
        <v/>
      </c>
    </row>
    <row r="1118" spans="3:5" ht="12.75">
      <c r="C1118"/>
      <c r="E1118" t="str">
        <f>IFERROR(VLOOKUP(ROWS($E$2:E1118),$A$2:$B$991,2,0),"")</f>
        <v/>
      </c>
    </row>
    <row r="1119" spans="3:5" ht="12.75">
      <c r="C1119"/>
      <c r="E1119" t="str">
        <f>IFERROR(VLOOKUP(ROWS($E$2:E1119),$A$2:$B$991,2,0),"")</f>
        <v/>
      </c>
    </row>
    <row r="1120" spans="3:5" ht="12.75">
      <c r="C1120"/>
      <c r="E1120" t="str">
        <f>IFERROR(VLOOKUP(ROWS($E$2:E1120),$A$2:$B$991,2,0),"")</f>
        <v/>
      </c>
    </row>
    <row r="1121" spans="3:5" ht="12.75">
      <c r="C1121"/>
      <c r="E1121" t="str">
        <f>IFERROR(VLOOKUP(ROWS($E$2:E1121),$A$2:$B$991,2,0),"")</f>
        <v/>
      </c>
    </row>
    <row r="1122" spans="3:5" ht="12.75">
      <c r="C1122"/>
      <c r="E1122" t="str">
        <f>IFERROR(VLOOKUP(ROWS($E$2:E1122),$A$2:$B$991,2,0),"")</f>
        <v/>
      </c>
    </row>
    <row r="1123" spans="3:5" ht="12.75">
      <c r="C1123"/>
      <c r="E1123" t="str">
        <f>IFERROR(VLOOKUP(ROWS($E$2:E1123),$A$2:$B$991,2,0),"")</f>
        <v/>
      </c>
    </row>
    <row r="1124" spans="3:5" ht="12.75">
      <c r="C1124"/>
      <c r="E1124" t="str">
        <f>IFERROR(VLOOKUP(ROWS($E$2:E1124),$A$2:$B$991,2,0),"")</f>
        <v/>
      </c>
    </row>
    <row r="1125" spans="3:5" ht="12.75">
      <c r="C1125"/>
      <c r="E1125" t="str">
        <f>IFERROR(VLOOKUP(ROWS($E$2:E1125),$A$2:$B$991,2,0),"")</f>
        <v/>
      </c>
    </row>
    <row r="1126" spans="3:5" ht="12.75">
      <c r="C1126"/>
      <c r="E1126" t="str">
        <f>IFERROR(VLOOKUP(ROWS($E$2:E1126),$A$2:$B$991,2,0),"")</f>
        <v/>
      </c>
    </row>
    <row r="1127" spans="3:5" ht="12.75">
      <c r="C1127"/>
      <c r="E1127" t="str">
        <f>IFERROR(VLOOKUP(ROWS($E$2:E1127),$A$2:$B$991,2,0),"")</f>
        <v/>
      </c>
    </row>
    <row r="1128" spans="3:5" ht="12.75">
      <c r="C1128"/>
      <c r="E1128" t="str">
        <f>IFERROR(VLOOKUP(ROWS($E$2:E1128),$A$2:$B$991,2,0),"")</f>
        <v/>
      </c>
    </row>
    <row r="1129" spans="3:5" ht="12.75">
      <c r="C1129"/>
      <c r="E1129" t="str">
        <f>IFERROR(VLOOKUP(ROWS($E$2:E1129),$A$2:$B$991,2,0),"")</f>
        <v/>
      </c>
    </row>
    <row r="1130" spans="3:5" ht="12.75">
      <c r="C1130"/>
      <c r="E1130" t="str">
        <f>IFERROR(VLOOKUP(ROWS($E$2:E1130),$A$2:$B$991,2,0),"")</f>
        <v/>
      </c>
    </row>
    <row r="1131" spans="3:5" ht="12.75">
      <c r="C1131"/>
      <c r="E1131" t="str">
        <f>IFERROR(VLOOKUP(ROWS($E$2:E1131),$A$2:$B$991,2,0),"")</f>
        <v/>
      </c>
    </row>
    <row r="1132" spans="3:5" ht="12.75">
      <c r="C1132"/>
      <c r="E1132" t="str">
        <f>IFERROR(VLOOKUP(ROWS($E$2:E1132),$A$2:$B$991,2,0),"")</f>
        <v/>
      </c>
    </row>
    <row r="1133" spans="3:5" ht="12.75">
      <c r="C1133"/>
      <c r="E1133" t="str">
        <f>IFERROR(VLOOKUP(ROWS($E$2:E1133),$A$2:$B$991,2,0),"")</f>
        <v/>
      </c>
    </row>
    <row r="1134" spans="3:5" ht="12.75">
      <c r="C1134"/>
      <c r="E1134" t="str">
        <f>IFERROR(VLOOKUP(ROWS($E$2:E1134),$A$2:$B$991,2,0),"")</f>
        <v/>
      </c>
    </row>
    <row r="1135" spans="3:5" ht="12.75">
      <c r="C1135"/>
      <c r="E1135" t="str">
        <f>IFERROR(VLOOKUP(ROWS($E$2:E1135),$A$2:$B$991,2,0),"")</f>
        <v/>
      </c>
    </row>
    <row r="1136" spans="3:5" ht="12.75">
      <c r="C1136"/>
      <c r="E1136" t="str">
        <f>IFERROR(VLOOKUP(ROWS($E$2:E1136),$A$2:$B$991,2,0),"")</f>
        <v/>
      </c>
    </row>
    <row r="1137" spans="3:5" ht="12.75">
      <c r="C1137"/>
      <c r="E1137" t="str">
        <f>IFERROR(VLOOKUP(ROWS($E$2:E1137),$A$2:$B$991,2,0),"")</f>
        <v/>
      </c>
    </row>
    <row r="1138" spans="3:5" ht="12.75">
      <c r="C1138"/>
      <c r="E1138" t="str">
        <f>IFERROR(VLOOKUP(ROWS($E$2:E1138),$A$2:$B$991,2,0),"")</f>
        <v/>
      </c>
    </row>
    <row r="1139" spans="3:5" ht="12.75">
      <c r="C1139"/>
      <c r="E1139" t="str">
        <f>IFERROR(VLOOKUP(ROWS($E$2:E1139),$A$2:$B$991,2,0),"")</f>
        <v/>
      </c>
    </row>
    <row r="1140" spans="3:5" ht="12.75">
      <c r="C1140"/>
      <c r="E1140" t="str">
        <f>IFERROR(VLOOKUP(ROWS($E$2:E1140),$A$2:$B$991,2,0),"")</f>
        <v/>
      </c>
    </row>
    <row r="1141" spans="3:5" ht="12.75">
      <c r="C1141"/>
      <c r="E1141" t="str">
        <f>IFERROR(VLOOKUP(ROWS($E$2:E1141),$A$2:$B$991,2,0),"")</f>
        <v/>
      </c>
    </row>
    <row r="1142" spans="3:5" ht="12.75">
      <c r="C1142"/>
      <c r="E1142" t="str">
        <f>IFERROR(VLOOKUP(ROWS($E$2:E1142),$A$2:$B$991,2,0),"")</f>
        <v/>
      </c>
    </row>
    <row r="1143" spans="3:5" ht="12.75">
      <c r="C1143"/>
      <c r="E1143" t="str">
        <f>IFERROR(VLOOKUP(ROWS($E$2:E1143),$A$2:$B$991,2,0),"")</f>
        <v/>
      </c>
    </row>
    <row r="1144" spans="3:5" ht="12.75">
      <c r="C1144"/>
      <c r="E1144" t="str">
        <f>IFERROR(VLOOKUP(ROWS($E$2:E1144),$A$2:$B$991,2,0),"")</f>
        <v/>
      </c>
    </row>
    <row r="1145" spans="3:5" ht="12.75">
      <c r="C1145"/>
      <c r="E1145" t="str">
        <f>IFERROR(VLOOKUP(ROWS($E$2:E1145),$A$2:$B$991,2,0),"")</f>
        <v/>
      </c>
    </row>
    <row r="1146" spans="3:5" ht="12.75">
      <c r="C1146"/>
      <c r="E1146" t="str">
        <f>IFERROR(VLOOKUP(ROWS($E$2:E1146),$A$2:$B$991,2,0),"")</f>
        <v/>
      </c>
    </row>
    <row r="1147" spans="3:5" ht="12.75">
      <c r="C1147"/>
      <c r="E1147" t="str">
        <f>IFERROR(VLOOKUP(ROWS($E$2:E1147),$A$2:$B$991,2,0),"")</f>
        <v/>
      </c>
    </row>
    <row r="1148" spans="3:5" ht="12.75">
      <c r="C1148"/>
      <c r="E1148" t="str">
        <f>IFERROR(VLOOKUP(ROWS($E$2:E1148),$A$2:$B$991,2,0),"")</f>
        <v/>
      </c>
    </row>
    <row r="1149" spans="3:5" ht="12.75">
      <c r="C1149"/>
      <c r="E1149" t="str">
        <f>IFERROR(VLOOKUP(ROWS($E$2:E1149),$A$2:$B$991,2,0),"")</f>
        <v/>
      </c>
    </row>
    <row r="1150" spans="3:5" ht="12.75">
      <c r="C1150"/>
      <c r="E1150" t="str">
        <f>IFERROR(VLOOKUP(ROWS($E$2:E1150),$A$2:$B$991,2,0),"")</f>
        <v/>
      </c>
    </row>
    <row r="1151" spans="3:5" ht="12.75">
      <c r="C1151"/>
      <c r="E1151" t="str">
        <f>IFERROR(VLOOKUP(ROWS($E$2:E1151),$A$2:$B$991,2,0),"")</f>
        <v/>
      </c>
    </row>
    <row r="1152" spans="3:5" ht="12.75">
      <c r="C1152"/>
      <c r="E1152" t="str">
        <f>IFERROR(VLOOKUP(ROWS($E$2:E1152),$A$2:$B$991,2,0),"")</f>
        <v/>
      </c>
    </row>
    <row r="1153" spans="3:5" ht="12.75">
      <c r="C1153"/>
      <c r="E1153" t="str">
        <f>IFERROR(VLOOKUP(ROWS($E$2:E1153),$A$2:$B$991,2,0),"")</f>
        <v/>
      </c>
    </row>
    <row r="1154" spans="3:5" ht="12.75">
      <c r="C1154"/>
      <c r="E1154" t="str">
        <f>IFERROR(VLOOKUP(ROWS($E$2:E1154),$A$2:$B$991,2,0),"")</f>
        <v/>
      </c>
    </row>
    <row r="1155" spans="3:5" ht="12.75">
      <c r="C1155"/>
      <c r="E1155" t="str">
        <f>IFERROR(VLOOKUP(ROWS($E$2:E1155),$A$2:$B$991,2,0),"")</f>
        <v/>
      </c>
    </row>
    <row r="1156" spans="3:5" ht="12.75">
      <c r="C1156"/>
      <c r="E1156" t="str">
        <f>IFERROR(VLOOKUP(ROWS($E$2:E1156),$A$2:$B$991,2,0),"")</f>
        <v/>
      </c>
    </row>
    <row r="1157" spans="3:5" ht="12.75">
      <c r="C1157"/>
      <c r="E1157" t="str">
        <f>IFERROR(VLOOKUP(ROWS($E$2:E1157),$A$2:$B$991,2,0),"")</f>
        <v/>
      </c>
    </row>
    <row r="1158" spans="3:5" ht="12.75">
      <c r="C1158"/>
      <c r="E1158" t="str">
        <f>IFERROR(VLOOKUP(ROWS($E$2:E1158),$A$2:$B$991,2,0),"")</f>
        <v/>
      </c>
    </row>
    <row r="1159" spans="3:5" ht="12.75">
      <c r="C1159"/>
      <c r="E1159" t="str">
        <f>IFERROR(VLOOKUP(ROWS($E$2:E1159),$A$2:$B$991,2,0),"")</f>
        <v/>
      </c>
    </row>
    <row r="1160" spans="3:5" ht="12.75">
      <c r="C1160"/>
      <c r="E1160" t="str">
        <f>IFERROR(VLOOKUP(ROWS($E$2:E1160),$A$2:$B$991,2,0),"")</f>
        <v/>
      </c>
    </row>
    <row r="1161" spans="3:5" ht="12.75">
      <c r="C1161"/>
      <c r="E1161" t="str">
        <f>IFERROR(VLOOKUP(ROWS($E$2:E1161),$A$2:$B$991,2,0),"")</f>
        <v/>
      </c>
    </row>
    <row r="1162" spans="3:5" ht="12.75">
      <c r="C1162"/>
      <c r="E1162" t="str">
        <f>IFERROR(VLOOKUP(ROWS($E$2:E1162),$A$2:$B$991,2,0),"")</f>
        <v/>
      </c>
    </row>
    <row r="1163" spans="3:5" ht="12.75">
      <c r="C1163"/>
      <c r="E1163" t="str">
        <f>IFERROR(VLOOKUP(ROWS($E$2:E1163),$A$2:$B$991,2,0),"")</f>
        <v/>
      </c>
    </row>
    <row r="1164" spans="3:5" ht="12.75">
      <c r="C1164"/>
      <c r="E1164" t="str">
        <f>IFERROR(VLOOKUP(ROWS($E$2:E1164),$A$2:$B$991,2,0),"")</f>
        <v/>
      </c>
    </row>
    <row r="1165" spans="3:5" ht="12.75">
      <c r="C1165"/>
      <c r="E1165" t="str">
        <f>IFERROR(VLOOKUP(ROWS($E$2:E1165),$A$2:$B$991,2,0),"")</f>
        <v/>
      </c>
    </row>
    <row r="1166" spans="3:5" ht="12.75">
      <c r="C1166"/>
      <c r="E1166" t="str">
        <f>IFERROR(VLOOKUP(ROWS($E$2:E1166),$A$2:$B$991,2,0),"")</f>
        <v/>
      </c>
    </row>
    <row r="1167" spans="3:5" ht="12.75">
      <c r="C1167"/>
      <c r="E1167" t="str">
        <f>IFERROR(VLOOKUP(ROWS($E$2:E1167),$A$2:$B$991,2,0),"")</f>
        <v/>
      </c>
    </row>
    <row r="1168" spans="3:5" ht="12.75">
      <c r="C1168"/>
      <c r="E1168" t="str">
        <f>IFERROR(VLOOKUP(ROWS($E$2:E1168),$A$2:$B$991,2,0),"")</f>
        <v/>
      </c>
    </row>
    <row r="1169" spans="3:5" ht="12.75">
      <c r="C1169"/>
      <c r="E1169" t="str">
        <f>IFERROR(VLOOKUP(ROWS($E$2:E1169),$A$2:$B$991,2,0),"")</f>
        <v/>
      </c>
    </row>
    <row r="1170" spans="3:5" ht="12.75">
      <c r="C1170"/>
      <c r="E1170" t="str">
        <f>IFERROR(VLOOKUP(ROWS($E$2:E1170),$A$2:$B$991,2,0),"")</f>
        <v/>
      </c>
    </row>
    <row r="1171" spans="3:5" ht="12.75">
      <c r="C1171"/>
      <c r="E1171" t="str">
        <f>IFERROR(VLOOKUP(ROWS($E$2:E1171),$A$2:$B$991,2,0),"")</f>
        <v/>
      </c>
    </row>
    <row r="1172" spans="3:5" ht="12.75">
      <c r="C1172"/>
      <c r="E1172" t="str">
        <f>IFERROR(VLOOKUP(ROWS($E$2:E1172),$A$2:$B$991,2,0),"")</f>
        <v/>
      </c>
    </row>
    <row r="1173" spans="3:5" ht="12.75">
      <c r="C1173"/>
      <c r="E1173" t="str">
        <f>IFERROR(VLOOKUP(ROWS($E$2:E1173),$A$2:$B$991,2,0),"")</f>
        <v/>
      </c>
    </row>
    <row r="1174" spans="3:5" ht="12.75">
      <c r="C1174"/>
      <c r="E1174" t="str">
        <f>IFERROR(VLOOKUP(ROWS($E$2:E1174),$A$2:$B$991,2,0),"")</f>
        <v/>
      </c>
    </row>
    <row r="1175" spans="3:5" ht="12.75">
      <c r="C1175"/>
      <c r="E1175" t="str">
        <f>IFERROR(VLOOKUP(ROWS($E$2:E1175),$A$2:$B$991,2,0),"")</f>
        <v/>
      </c>
    </row>
    <row r="1176" spans="3:5" ht="12.75">
      <c r="C1176"/>
      <c r="E1176" t="str">
        <f>IFERROR(VLOOKUP(ROWS($E$2:E1176),$A$2:$B$991,2,0),"")</f>
        <v/>
      </c>
    </row>
    <row r="1177" spans="3:5" ht="12.75">
      <c r="C1177"/>
      <c r="E1177" t="str">
        <f>IFERROR(VLOOKUP(ROWS($E$2:E1177),$A$2:$B$991,2,0),"")</f>
        <v/>
      </c>
    </row>
    <row r="1178" spans="3:5" ht="12.75">
      <c r="C1178"/>
      <c r="E1178" t="str">
        <f>IFERROR(VLOOKUP(ROWS($E$2:E1178),$A$2:$B$991,2,0),"")</f>
        <v/>
      </c>
    </row>
    <row r="1179" spans="3:5" ht="12.75">
      <c r="C1179"/>
      <c r="E1179" t="str">
        <f>IFERROR(VLOOKUP(ROWS($E$2:E1179),$A$2:$B$991,2,0),"")</f>
        <v/>
      </c>
    </row>
    <row r="1180" spans="3:5" ht="12.75">
      <c r="C1180"/>
      <c r="E1180" t="str">
        <f>IFERROR(VLOOKUP(ROWS($E$2:E1180),$A$2:$B$991,2,0),"")</f>
        <v/>
      </c>
    </row>
    <row r="1181" spans="3:5" ht="12.75">
      <c r="C1181"/>
      <c r="E1181" t="str">
        <f>IFERROR(VLOOKUP(ROWS($E$2:E1181),$A$2:$B$991,2,0),"")</f>
        <v/>
      </c>
    </row>
    <row r="1182" spans="3:5" ht="12.75">
      <c r="C1182"/>
      <c r="E1182" t="str">
        <f>IFERROR(VLOOKUP(ROWS($E$2:E1182),$A$2:$B$991,2,0),"")</f>
        <v/>
      </c>
    </row>
    <row r="1183" spans="3:5" ht="12.75">
      <c r="C1183"/>
      <c r="E1183" t="str">
        <f>IFERROR(VLOOKUP(ROWS($E$2:E1183),$A$2:$B$991,2,0),"")</f>
        <v/>
      </c>
    </row>
    <row r="1184" spans="3:5" ht="12.75">
      <c r="C1184"/>
      <c r="E1184" t="str">
        <f>IFERROR(VLOOKUP(ROWS($E$2:E1184),$A$2:$B$991,2,0),"")</f>
        <v/>
      </c>
    </row>
    <row r="1185" spans="3:5" ht="12.75">
      <c r="C1185"/>
      <c r="E1185" t="str">
        <f>IFERROR(VLOOKUP(ROWS($E$2:E1185),$A$2:$B$991,2,0),"")</f>
        <v/>
      </c>
    </row>
    <row r="1186" spans="3:5" ht="12.75">
      <c r="C1186"/>
      <c r="E1186" t="str">
        <f>IFERROR(VLOOKUP(ROWS($E$2:E1186),$A$2:$B$991,2,0),"")</f>
        <v/>
      </c>
    </row>
    <row r="1187" spans="3:5" ht="12.75">
      <c r="C1187"/>
      <c r="E1187" t="str">
        <f>IFERROR(VLOOKUP(ROWS($E$2:E1187),$A$2:$B$991,2,0),"")</f>
        <v/>
      </c>
    </row>
    <row r="1188" spans="3:5" ht="12.75">
      <c r="C1188"/>
      <c r="E1188" t="str">
        <f>IFERROR(VLOOKUP(ROWS($E$2:E1188),$A$2:$B$991,2,0),"")</f>
        <v/>
      </c>
    </row>
    <row r="1189" spans="3:5" ht="12.75">
      <c r="C1189"/>
      <c r="E1189" t="str">
        <f>IFERROR(VLOOKUP(ROWS($E$2:E1189),$A$2:$B$991,2,0),"")</f>
        <v/>
      </c>
    </row>
    <row r="1190" spans="3:5" ht="12.75">
      <c r="C1190"/>
      <c r="E1190" t="str">
        <f>IFERROR(VLOOKUP(ROWS($E$2:E1190),$A$2:$B$991,2,0),"")</f>
        <v/>
      </c>
    </row>
    <row r="1191" spans="3:5" ht="12.75">
      <c r="C1191"/>
      <c r="E1191" t="str">
        <f>IFERROR(VLOOKUP(ROWS($E$2:E1191),$A$2:$B$991,2,0),"")</f>
        <v/>
      </c>
    </row>
    <row r="1192" spans="3:5" ht="12.75">
      <c r="C1192"/>
      <c r="E1192" t="str">
        <f>IFERROR(VLOOKUP(ROWS($E$2:E1192),$A$2:$B$991,2,0),"")</f>
        <v/>
      </c>
    </row>
    <row r="1193" spans="3:5" ht="12.75">
      <c r="C1193"/>
      <c r="E1193" t="str">
        <f>IFERROR(VLOOKUP(ROWS($E$2:E1193),$A$2:$B$991,2,0),"")</f>
        <v/>
      </c>
    </row>
    <row r="1194" spans="3:5" ht="12.75">
      <c r="C1194"/>
      <c r="E1194" t="str">
        <f>IFERROR(VLOOKUP(ROWS($E$2:E1194),$A$2:$B$991,2,0),"")</f>
        <v/>
      </c>
    </row>
    <row r="1195" spans="3:5" ht="12.75">
      <c r="C1195"/>
      <c r="E1195" t="str">
        <f>IFERROR(VLOOKUP(ROWS($E$2:E1195),$A$2:$B$991,2,0),"")</f>
        <v/>
      </c>
    </row>
    <row r="1196" spans="3:5" ht="12.75">
      <c r="C1196"/>
      <c r="E1196" t="str">
        <f>IFERROR(VLOOKUP(ROWS($E$2:E1196),$A$2:$B$991,2,0),"")</f>
        <v/>
      </c>
    </row>
    <row r="1197" spans="3:5" ht="12.75">
      <c r="C1197"/>
      <c r="E1197" t="str">
        <f>IFERROR(VLOOKUP(ROWS($E$2:E1197),$A$2:$B$991,2,0),"")</f>
        <v/>
      </c>
    </row>
    <row r="1198" spans="3:5" ht="12.75">
      <c r="C1198"/>
      <c r="E1198" t="str">
        <f>IFERROR(VLOOKUP(ROWS($E$2:E1198),$A$2:$B$991,2,0),"")</f>
        <v/>
      </c>
    </row>
    <row r="1199" spans="3:5" ht="12.75">
      <c r="C1199"/>
      <c r="E1199" t="str">
        <f>IFERROR(VLOOKUP(ROWS($E$2:E1199),$A$2:$B$991,2,0),"")</f>
        <v/>
      </c>
    </row>
    <row r="1200" spans="3:5" ht="12.75">
      <c r="C1200"/>
      <c r="E1200" t="str">
        <f>IFERROR(VLOOKUP(ROWS($E$2:E1200),$A$2:$B$991,2,0),"")</f>
        <v/>
      </c>
    </row>
    <row r="1201" spans="3:5" ht="12.75">
      <c r="C1201"/>
      <c r="E1201" t="str">
        <f>IFERROR(VLOOKUP(ROWS($E$2:E1201),$A$2:$B$991,2,0),"")</f>
        <v/>
      </c>
    </row>
    <row r="1202" spans="3:5" ht="12.75">
      <c r="C1202"/>
      <c r="E1202" t="str">
        <f>IFERROR(VLOOKUP(ROWS($E$2:E1202),$A$2:$B$991,2,0),"")</f>
        <v/>
      </c>
    </row>
    <row r="1203" spans="3:5" ht="12.75">
      <c r="C1203"/>
      <c r="E1203" t="str">
        <f>IFERROR(VLOOKUP(ROWS($E$2:E1203),$A$2:$B$991,2,0),"")</f>
        <v/>
      </c>
    </row>
    <row r="1204" spans="3:5" ht="12.75">
      <c r="C1204"/>
      <c r="E1204" t="str">
        <f>IFERROR(VLOOKUP(ROWS($E$2:E1204),$A$2:$B$991,2,0),"")</f>
        <v/>
      </c>
    </row>
    <row r="1205" spans="3:5" ht="12.75">
      <c r="C1205"/>
      <c r="E1205" t="str">
        <f>IFERROR(VLOOKUP(ROWS($E$2:E1205),$A$2:$B$991,2,0),"")</f>
        <v/>
      </c>
    </row>
    <row r="1206" spans="3:5" ht="12.75">
      <c r="C1206"/>
      <c r="E1206" t="str">
        <f>IFERROR(VLOOKUP(ROWS($E$2:E1206),$A$2:$B$991,2,0),"")</f>
        <v/>
      </c>
    </row>
    <row r="1207" spans="3:5" ht="12.75">
      <c r="C1207"/>
      <c r="E1207" t="str">
        <f>IFERROR(VLOOKUP(ROWS($E$2:E1207),$A$2:$B$991,2,0),"")</f>
        <v/>
      </c>
    </row>
    <row r="1208" spans="3:5" ht="12.75">
      <c r="C1208"/>
      <c r="E1208" t="str">
        <f>IFERROR(VLOOKUP(ROWS($E$2:E1208),$A$2:$B$991,2,0),"")</f>
        <v/>
      </c>
    </row>
    <row r="1209" spans="3:5" ht="12.75">
      <c r="C1209"/>
      <c r="E1209" t="str">
        <f>IFERROR(VLOOKUP(ROWS($E$2:E1209),$A$2:$B$991,2,0),"")</f>
        <v/>
      </c>
    </row>
    <row r="1210" spans="3:5" ht="12.75">
      <c r="C1210"/>
      <c r="E1210" t="str">
        <f>IFERROR(VLOOKUP(ROWS($E$2:E1210),$A$2:$B$991,2,0),"")</f>
        <v/>
      </c>
    </row>
    <row r="1211" spans="3:5" ht="12.75">
      <c r="C1211"/>
      <c r="E1211" t="str">
        <f>IFERROR(VLOOKUP(ROWS($E$2:E1211),$A$2:$B$991,2,0),"")</f>
        <v/>
      </c>
    </row>
    <row r="1212" spans="3:5" ht="12.75">
      <c r="C1212"/>
      <c r="E1212" t="str">
        <f>IFERROR(VLOOKUP(ROWS($E$2:E1212),$A$2:$B$991,2,0),"")</f>
        <v/>
      </c>
    </row>
    <row r="1213" spans="3:5" ht="12.75">
      <c r="C1213"/>
      <c r="E1213" t="str">
        <f>IFERROR(VLOOKUP(ROWS($E$2:E1213),$A$2:$B$991,2,0),"")</f>
        <v/>
      </c>
    </row>
    <row r="1214" spans="3:5" ht="12.75">
      <c r="C1214"/>
      <c r="E1214" t="str">
        <f>IFERROR(VLOOKUP(ROWS($E$2:E1214),$A$2:$B$991,2,0),"")</f>
        <v/>
      </c>
    </row>
    <row r="1215" spans="3:5" ht="12.75">
      <c r="C1215"/>
      <c r="E1215" t="str">
        <f>IFERROR(VLOOKUP(ROWS($E$2:E1215),$A$2:$B$991,2,0),"")</f>
        <v/>
      </c>
    </row>
    <row r="1216" spans="3:5" ht="12.75">
      <c r="C1216"/>
      <c r="E1216" t="str">
        <f>IFERROR(VLOOKUP(ROWS($E$2:E1216),$A$2:$B$991,2,0),"")</f>
        <v/>
      </c>
    </row>
    <row r="1217" spans="3:5" ht="12.75">
      <c r="C1217"/>
      <c r="E1217" t="str">
        <f>IFERROR(VLOOKUP(ROWS($E$2:E1217),$A$2:$B$991,2,0),"")</f>
        <v/>
      </c>
    </row>
    <row r="1218" spans="3:5" ht="12.75">
      <c r="C1218"/>
      <c r="E1218" t="str">
        <f>IFERROR(VLOOKUP(ROWS($E$2:E1218),$A$2:$B$991,2,0),"")</f>
        <v/>
      </c>
    </row>
    <row r="1219" spans="3:5" ht="12.75">
      <c r="C1219"/>
      <c r="E1219" t="str">
        <f>IFERROR(VLOOKUP(ROWS($E$2:E1219),$A$2:$B$991,2,0),"")</f>
        <v/>
      </c>
    </row>
    <row r="1220" spans="3:5" ht="12.75">
      <c r="C1220"/>
      <c r="E1220" t="str">
        <f>IFERROR(VLOOKUP(ROWS($E$2:E1220),$A$2:$B$991,2,0),"")</f>
        <v/>
      </c>
    </row>
    <row r="1221" spans="3:5" ht="12.75">
      <c r="C1221"/>
      <c r="E1221" t="str">
        <f>IFERROR(VLOOKUP(ROWS($E$2:E1221),$A$2:$B$991,2,0),"")</f>
        <v/>
      </c>
    </row>
    <row r="1222" spans="3:5" ht="12.75">
      <c r="C1222"/>
      <c r="E1222" t="str">
        <f>IFERROR(VLOOKUP(ROWS($E$2:E1222),$A$2:$B$991,2,0),"")</f>
        <v/>
      </c>
    </row>
    <row r="1223" spans="3:5" ht="12.75">
      <c r="C1223"/>
      <c r="E1223" t="str">
        <f>IFERROR(VLOOKUP(ROWS($E$2:E1223),$A$2:$B$991,2,0),"")</f>
        <v/>
      </c>
    </row>
    <row r="1224" spans="3:5" ht="12.75">
      <c r="C1224"/>
      <c r="E1224" t="str">
        <f>IFERROR(VLOOKUP(ROWS($E$2:E1224),$A$2:$B$991,2,0),"")</f>
        <v/>
      </c>
    </row>
    <row r="1225" spans="3:5" ht="12.75">
      <c r="C1225"/>
      <c r="E1225" t="str">
        <f>IFERROR(VLOOKUP(ROWS($E$2:E1225),$A$2:$B$991,2,0),"")</f>
        <v/>
      </c>
    </row>
    <row r="1226" spans="3:5" ht="12.75">
      <c r="C1226"/>
      <c r="E1226" t="str">
        <f>IFERROR(VLOOKUP(ROWS($E$2:E1226),$A$2:$B$991,2,0),"")</f>
        <v/>
      </c>
    </row>
    <row r="1227" spans="3:5" ht="12.75">
      <c r="C1227"/>
      <c r="E1227" t="str">
        <f>IFERROR(VLOOKUP(ROWS($E$2:E1227),$A$2:$B$991,2,0),"")</f>
        <v/>
      </c>
    </row>
    <row r="1228" spans="3:5" ht="12.75">
      <c r="C1228"/>
      <c r="E1228" t="str">
        <f>IFERROR(VLOOKUP(ROWS($E$2:E1228),$A$2:$B$991,2,0),"")</f>
        <v/>
      </c>
    </row>
    <row r="1229" spans="3:5" ht="12.75">
      <c r="C1229"/>
      <c r="E1229" t="str">
        <f>IFERROR(VLOOKUP(ROWS($E$2:E1229),$A$2:$B$991,2,0),"")</f>
        <v/>
      </c>
    </row>
    <row r="1230" spans="3:5" ht="12.75">
      <c r="C1230"/>
      <c r="E1230" t="str">
        <f>IFERROR(VLOOKUP(ROWS($E$2:E1230),$A$2:$B$991,2,0),"")</f>
        <v/>
      </c>
    </row>
    <row r="1231" spans="3:5" ht="12.75">
      <c r="C1231"/>
      <c r="E1231" t="str">
        <f>IFERROR(VLOOKUP(ROWS($E$2:E1231),$A$2:$B$991,2,0),"")</f>
        <v/>
      </c>
    </row>
    <row r="1232" spans="3:5" ht="12.75">
      <c r="C1232"/>
      <c r="E1232" t="str">
        <f>IFERROR(VLOOKUP(ROWS($E$2:E1232),$A$2:$B$991,2,0),"")</f>
        <v/>
      </c>
    </row>
    <row r="1233" spans="3:5" ht="12.75">
      <c r="C1233"/>
      <c r="E1233" t="str">
        <f>IFERROR(VLOOKUP(ROWS($E$2:E1233),$A$2:$B$991,2,0),"")</f>
        <v/>
      </c>
    </row>
    <row r="1234" spans="3:5" ht="12.75">
      <c r="C1234"/>
      <c r="E1234" t="str">
        <f>IFERROR(VLOOKUP(ROWS($E$2:E1234),$A$2:$B$991,2,0),"")</f>
        <v/>
      </c>
    </row>
    <row r="1235" spans="3:5" ht="12.75">
      <c r="C1235"/>
      <c r="E1235" t="str">
        <f>IFERROR(VLOOKUP(ROWS($E$2:E1235),$A$2:$B$991,2,0),"")</f>
        <v/>
      </c>
    </row>
    <row r="1236" spans="3:5" ht="12.75">
      <c r="C1236"/>
      <c r="E1236" t="str">
        <f>IFERROR(VLOOKUP(ROWS($E$2:E1236),$A$2:$B$991,2,0),"")</f>
        <v/>
      </c>
    </row>
    <row r="1237" spans="3:5" ht="12.75">
      <c r="C1237"/>
      <c r="E1237" t="str">
        <f>IFERROR(VLOOKUP(ROWS($E$2:E1237),$A$2:$B$991,2,0),"")</f>
        <v/>
      </c>
    </row>
    <row r="1238" spans="3:5" ht="12.75">
      <c r="C1238"/>
      <c r="E1238" t="str">
        <f>IFERROR(VLOOKUP(ROWS($E$2:E1238),$A$2:$B$991,2,0),"")</f>
        <v/>
      </c>
    </row>
    <row r="1239" spans="3:5" ht="12.75">
      <c r="C1239"/>
      <c r="E1239" t="str">
        <f>IFERROR(VLOOKUP(ROWS($E$2:E1239),$A$2:$B$991,2,0),"")</f>
        <v/>
      </c>
    </row>
    <row r="1240" spans="3:5" ht="12.75">
      <c r="C1240"/>
      <c r="E1240" t="str">
        <f>IFERROR(VLOOKUP(ROWS($E$2:E1240),$A$2:$B$991,2,0),"")</f>
        <v/>
      </c>
    </row>
    <row r="1241" spans="3:5" ht="12.75">
      <c r="C1241"/>
      <c r="E1241" t="str">
        <f>IFERROR(VLOOKUP(ROWS($E$2:E1241),$A$2:$B$991,2,0),"")</f>
        <v/>
      </c>
    </row>
    <row r="1242" spans="3:5" ht="12.75">
      <c r="C1242"/>
      <c r="E1242" t="str">
        <f>IFERROR(VLOOKUP(ROWS($E$2:E1242),$A$2:$B$991,2,0),"")</f>
        <v/>
      </c>
    </row>
    <row r="1243" spans="3:5" ht="12.75">
      <c r="C1243"/>
      <c r="E1243" t="str">
        <f>IFERROR(VLOOKUP(ROWS($E$2:E1243),$A$2:$B$991,2,0),"")</f>
        <v/>
      </c>
    </row>
    <row r="1244" spans="3:5" ht="12.75">
      <c r="C1244"/>
      <c r="E1244" t="str">
        <f>IFERROR(VLOOKUP(ROWS($E$2:E1244),$A$2:$B$991,2,0),"")</f>
        <v/>
      </c>
    </row>
    <row r="1245" spans="3:5" ht="12.75">
      <c r="C1245"/>
      <c r="E1245" t="str">
        <f>IFERROR(VLOOKUP(ROWS($E$2:E1245),$A$2:$B$991,2,0),"")</f>
        <v/>
      </c>
    </row>
    <row r="1246" spans="3:5" ht="12.75">
      <c r="C1246"/>
      <c r="E1246" t="str">
        <f>IFERROR(VLOOKUP(ROWS($E$2:E1246),$A$2:$B$991,2,0),"")</f>
        <v/>
      </c>
    </row>
    <row r="1247" spans="3:5" ht="12.75">
      <c r="C1247"/>
      <c r="E1247" t="str">
        <f>IFERROR(VLOOKUP(ROWS($E$2:E1247),$A$2:$B$991,2,0),"")</f>
        <v/>
      </c>
    </row>
    <row r="1248" spans="3:5" ht="12.75">
      <c r="C1248"/>
      <c r="E1248" t="str">
        <f>IFERROR(VLOOKUP(ROWS($E$2:E1248),$A$2:$B$991,2,0),"")</f>
        <v/>
      </c>
    </row>
    <row r="1249" spans="3:5" ht="12.75">
      <c r="C1249"/>
      <c r="E1249" t="str">
        <f>IFERROR(VLOOKUP(ROWS($E$2:E1249),$A$2:$B$991,2,0),"")</f>
        <v/>
      </c>
    </row>
    <row r="1250" spans="3:5" ht="12.75">
      <c r="C1250"/>
      <c r="E1250" t="str">
        <f>IFERROR(VLOOKUP(ROWS($E$2:E1250),$A$2:$B$991,2,0),"")</f>
        <v/>
      </c>
    </row>
    <row r="1251" spans="3:5" ht="12.75">
      <c r="C1251"/>
      <c r="E1251" t="str">
        <f>IFERROR(VLOOKUP(ROWS($E$2:E1251),$A$2:$B$991,2,0),"")</f>
        <v/>
      </c>
    </row>
    <row r="1252" spans="3:5" ht="12.75">
      <c r="C1252"/>
      <c r="E1252" t="str">
        <f>IFERROR(VLOOKUP(ROWS($E$2:E1252),$A$2:$B$991,2,0),"")</f>
        <v/>
      </c>
    </row>
    <row r="1253" spans="3:5" ht="12.75">
      <c r="C1253"/>
      <c r="E1253" t="str">
        <f>IFERROR(VLOOKUP(ROWS($E$2:E1253),$A$2:$B$991,2,0),"")</f>
        <v/>
      </c>
    </row>
    <row r="1254" spans="3:5" ht="12.75">
      <c r="C1254"/>
      <c r="E1254" t="str">
        <f>IFERROR(VLOOKUP(ROWS($E$2:E1254),$A$2:$B$991,2,0),"")</f>
        <v/>
      </c>
    </row>
    <row r="1255" spans="3:5" ht="12.75">
      <c r="C1255"/>
      <c r="E1255" t="str">
        <f>IFERROR(VLOOKUP(ROWS($E$2:E1255),$A$2:$B$991,2,0),"")</f>
        <v/>
      </c>
    </row>
    <row r="1256" spans="3:5" ht="12.75">
      <c r="C1256"/>
      <c r="E1256" t="str">
        <f>IFERROR(VLOOKUP(ROWS($E$2:E1256),$A$2:$B$991,2,0),"")</f>
        <v/>
      </c>
    </row>
    <row r="1257" spans="3:5" ht="12.75">
      <c r="C1257"/>
      <c r="E1257" t="str">
        <f>IFERROR(VLOOKUP(ROWS($E$2:E1257),$A$2:$B$991,2,0),"")</f>
        <v/>
      </c>
    </row>
    <row r="1258" spans="3:5" ht="12.75">
      <c r="C1258"/>
      <c r="E1258" t="str">
        <f>IFERROR(VLOOKUP(ROWS($E$2:E1258),$A$2:$B$991,2,0),"")</f>
        <v/>
      </c>
    </row>
    <row r="1259" spans="3:5" ht="12.75">
      <c r="C1259"/>
      <c r="E1259" t="str">
        <f>IFERROR(VLOOKUP(ROWS($E$2:E1259),$A$2:$B$991,2,0),"")</f>
        <v/>
      </c>
    </row>
    <row r="1260" spans="3:5" ht="12.75">
      <c r="C1260"/>
      <c r="E1260" t="str">
        <f>IFERROR(VLOOKUP(ROWS($E$2:E1260),$A$2:$B$991,2,0),"")</f>
        <v/>
      </c>
    </row>
    <row r="1261" spans="3:5" ht="12.75">
      <c r="C1261"/>
      <c r="E1261" t="str">
        <f>IFERROR(VLOOKUP(ROWS($E$2:E1261),$A$2:$B$991,2,0),"")</f>
        <v/>
      </c>
    </row>
    <row r="1262" spans="3:5" ht="12.75">
      <c r="C1262"/>
      <c r="E1262" t="str">
        <f>IFERROR(VLOOKUP(ROWS($E$2:E1262),$A$2:$B$991,2,0),"")</f>
        <v/>
      </c>
    </row>
    <row r="1263" spans="3:5" ht="12.75">
      <c r="C1263"/>
      <c r="E1263" t="str">
        <f>IFERROR(VLOOKUP(ROWS($E$2:E1263),$A$2:$B$991,2,0),"")</f>
        <v/>
      </c>
    </row>
    <row r="1264" spans="3:5" ht="12.75">
      <c r="C1264"/>
      <c r="E1264" t="str">
        <f>IFERROR(VLOOKUP(ROWS($E$2:E1264),$A$2:$B$991,2,0),"")</f>
        <v/>
      </c>
    </row>
    <row r="1265" spans="3:5" ht="12.75">
      <c r="C1265"/>
      <c r="E1265" t="str">
        <f>IFERROR(VLOOKUP(ROWS($E$2:E1265),$A$2:$B$991,2,0),"")</f>
        <v/>
      </c>
    </row>
    <row r="1266" spans="3:5" ht="12.75">
      <c r="C1266"/>
      <c r="E1266" t="str">
        <f>IFERROR(VLOOKUP(ROWS($E$2:E1266),$A$2:$B$991,2,0),"")</f>
        <v/>
      </c>
    </row>
    <row r="1267" spans="3:5" ht="12.75">
      <c r="C1267"/>
      <c r="E1267" t="str">
        <f>IFERROR(VLOOKUP(ROWS($E$2:E1267),$A$2:$B$991,2,0),"")</f>
        <v/>
      </c>
    </row>
    <row r="1268" spans="3:5" ht="12.75">
      <c r="C1268"/>
      <c r="E1268" t="str">
        <f>IFERROR(VLOOKUP(ROWS($E$2:E1268),$A$2:$B$991,2,0),"")</f>
        <v/>
      </c>
    </row>
    <row r="1269" spans="3:5" ht="12.75">
      <c r="C1269"/>
      <c r="E1269" t="str">
        <f>IFERROR(VLOOKUP(ROWS($E$2:E1269),$A$2:$B$991,2,0),"")</f>
        <v/>
      </c>
    </row>
    <row r="1270" spans="3:5" ht="12.75">
      <c r="C1270"/>
      <c r="E1270" t="str">
        <f>IFERROR(VLOOKUP(ROWS($E$2:E1270),$A$2:$B$991,2,0),"")</f>
        <v/>
      </c>
    </row>
    <row r="1271" spans="3:5" ht="12.75">
      <c r="C1271"/>
      <c r="E1271" t="str">
        <f>IFERROR(VLOOKUP(ROWS($E$2:E1271),$A$2:$B$991,2,0),"")</f>
        <v/>
      </c>
    </row>
    <row r="1272" spans="3:5" ht="12.75">
      <c r="C1272"/>
      <c r="E1272" t="str">
        <f>IFERROR(VLOOKUP(ROWS($E$2:E1272),$A$2:$B$991,2,0),"")</f>
        <v/>
      </c>
    </row>
    <row r="1273" spans="3:5" ht="12.75">
      <c r="C1273"/>
      <c r="E1273" t="str">
        <f>IFERROR(VLOOKUP(ROWS($E$2:E1273),$A$2:$B$991,2,0),"")</f>
        <v/>
      </c>
    </row>
    <row r="1274" spans="3:5" ht="12.75">
      <c r="C1274"/>
      <c r="E1274" t="str">
        <f>IFERROR(VLOOKUP(ROWS($E$2:E1274),$A$2:$B$991,2,0),"")</f>
        <v/>
      </c>
    </row>
    <row r="1275" spans="3:5" ht="12.75">
      <c r="C1275"/>
      <c r="E1275" t="str">
        <f>IFERROR(VLOOKUP(ROWS($E$2:E1275),$A$2:$B$991,2,0),"")</f>
        <v/>
      </c>
    </row>
    <row r="1276" spans="3:5" ht="12.75">
      <c r="C1276"/>
      <c r="E1276" t="str">
        <f>IFERROR(VLOOKUP(ROWS($E$2:E1276),$A$2:$B$991,2,0),"")</f>
        <v/>
      </c>
    </row>
    <row r="1277" spans="3:5" ht="12.75">
      <c r="C1277"/>
      <c r="E1277" t="str">
        <f>IFERROR(VLOOKUP(ROWS($E$2:E1277),$A$2:$B$991,2,0),"")</f>
        <v/>
      </c>
    </row>
    <row r="1278" spans="3:5" ht="12.75">
      <c r="C1278"/>
      <c r="E1278" t="str">
        <f>IFERROR(VLOOKUP(ROWS($E$2:E1278),$A$2:$B$991,2,0),"")</f>
        <v/>
      </c>
    </row>
    <row r="1279" spans="3:5" ht="12.75">
      <c r="C1279"/>
      <c r="E1279" t="str">
        <f>IFERROR(VLOOKUP(ROWS($E$2:E1279),$A$2:$B$991,2,0),"")</f>
        <v/>
      </c>
    </row>
    <row r="1280" spans="3:5" ht="12.75">
      <c r="C1280"/>
      <c r="E1280" t="str">
        <f>IFERROR(VLOOKUP(ROWS($E$2:E1280),$A$2:$B$991,2,0),"")</f>
        <v/>
      </c>
    </row>
    <row r="1281" spans="3:5" ht="12.75">
      <c r="C1281"/>
      <c r="E1281" t="str">
        <f>IFERROR(VLOOKUP(ROWS($E$2:E1281),$A$2:$B$991,2,0),"")</f>
        <v/>
      </c>
    </row>
    <row r="1282" spans="3:5" ht="12.75">
      <c r="C1282"/>
      <c r="E1282" t="str">
        <f>IFERROR(VLOOKUP(ROWS($E$2:E1282),$A$2:$B$991,2,0),"")</f>
        <v/>
      </c>
    </row>
    <row r="1283" spans="3:5" ht="12.75">
      <c r="C1283"/>
      <c r="E1283" t="str">
        <f>IFERROR(VLOOKUP(ROWS($E$2:E1283),$A$2:$B$991,2,0),"")</f>
        <v/>
      </c>
    </row>
    <row r="1284" spans="3:5" ht="12.75">
      <c r="C1284"/>
      <c r="E1284" t="str">
        <f>IFERROR(VLOOKUP(ROWS($E$2:E1284),$A$2:$B$991,2,0),"")</f>
        <v/>
      </c>
    </row>
    <row r="1285" spans="3:5" ht="12.75">
      <c r="C1285"/>
      <c r="E1285" t="str">
        <f>IFERROR(VLOOKUP(ROWS($E$2:E1285),$A$2:$B$991,2,0),"")</f>
        <v/>
      </c>
    </row>
    <row r="1286" spans="3:5" ht="12.75">
      <c r="C1286"/>
      <c r="E1286" t="str">
        <f>IFERROR(VLOOKUP(ROWS($E$2:E1286),$A$2:$B$991,2,0),"")</f>
        <v/>
      </c>
    </row>
    <row r="1287" spans="3:5" ht="12.75">
      <c r="C1287"/>
      <c r="E1287" t="str">
        <f>IFERROR(VLOOKUP(ROWS($E$2:E1287),$A$2:$B$991,2,0),"")</f>
        <v/>
      </c>
    </row>
    <row r="1288" spans="3:5" ht="12.75">
      <c r="C1288"/>
      <c r="E1288" t="str">
        <f>IFERROR(VLOOKUP(ROWS($E$2:E1288),$A$2:$B$991,2,0),"")</f>
        <v/>
      </c>
    </row>
    <row r="1289" spans="3:5" ht="12.75">
      <c r="C1289"/>
      <c r="E1289" t="str">
        <f>IFERROR(VLOOKUP(ROWS($E$2:E1289),$A$2:$B$991,2,0),"")</f>
        <v/>
      </c>
    </row>
    <row r="1290" spans="3:5" ht="12.75">
      <c r="C1290"/>
      <c r="E1290" t="str">
        <f>IFERROR(VLOOKUP(ROWS($E$2:E1290),$A$2:$B$991,2,0),"")</f>
        <v/>
      </c>
    </row>
    <row r="1291" spans="3:5" ht="12.75">
      <c r="C1291"/>
      <c r="E1291" t="str">
        <f>IFERROR(VLOOKUP(ROWS($E$2:E1291),$A$2:$B$991,2,0),"")</f>
        <v/>
      </c>
    </row>
    <row r="1292" spans="3:5" ht="12.75">
      <c r="C1292"/>
      <c r="E1292" t="str">
        <f>IFERROR(VLOOKUP(ROWS($E$2:E1292),$A$2:$B$991,2,0),"")</f>
        <v/>
      </c>
    </row>
    <row r="1293" spans="3:5" ht="12.75">
      <c r="C1293"/>
      <c r="E1293" t="str">
        <f>IFERROR(VLOOKUP(ROWS($E$2:E1293),$A$2:$B$991,2,0),"")</f>
        <v/>
      </c>
    </row>
    <row r="1294" spans="3:5" ht="12.75">
      <c r="C1294"/>
      <c r="E1294" t="str">
        <f>IFERROR(VLOOKUP(ROWS($E$2:E1294),$A$2:$B$991,2,0),"")</f>
        <v/>
      </c>
    </row>
    <row r="1295" spans="3:5" ht="12.75">
      <c r="C1295"/>
      <c r="E1295" t="str">
        <f>IFERROR(VLOOKUP(ROWS($E$2:E1295),$A$2:$B$991,2,0),"")</f>
        <v/>
      </c>
    </row>
    <row r="1296" spans="3:5" ht="12.75">
      <c r="C1296"/>
      <c r="E1296" t="str">
        <f>IFERROR(VLOOKUP(ROWS($E$2:E1296),$A$2:$B$991,2,0),"")</f>
        <v/>
      </c>
    </row>
    <row r="1297" spans="3:5" ht="12.75">
      <c r="C1297"/>
      <c r="E1297" t="str">
        <f>IFERROR(VLOOKUP(ROWS($E$2:E1297),$A$2:$B$991,2,0),"")</f>
        <v/>
      </c>
    </row>
    <row r="1298" spans="3:5" ht="12.75">
      <c r="C1298"/>
      <c r="E1298" t="str">
        <f>IFERROR(VLOOKUP(ROWS($E$2:E1298),$A$2:$B$991,2,0),"")</f>
        <v/>
      </c>
    </row>
    <row r="1299" spans="3:5" ht="12.75">
      <c r="C1299"/>
      <c r="E1299" t="str">
        <f>IFERROR(VLOOKUP(ROWS($E$2:E1299),$A$2:$B$991,2,0),"")</f>
        <v/>
      </c>
    </row>
    <row r="1300" spans="3:5" ht="12.75">
      <c r="C1300"/>
      <c r="E1300" t="str">
        <f>IFERROR(VLOOKUP(ROWS($E$2:E1300),$A$2:$B$991,2,0),"")</f>
        <v/>
      </c>
    </row>
    <row r="1301" spans="3:5" ht="12.75">
      <c r="C1301"/>
      <c r="E1301" t="str">
        <f>IFERROR(VLOOKUP(ROWS($E$2:E1301),$A$2:$B$991,2,0),"")</f>
        <v/>
      </c>
    </row>
    <row r="1302" spans="3:5" ht="12.75">
      <c r="C1302"/>
      <c r="E1302" t="str">
        <f>IFERROR(VLOOKUP(ROWS($E$2:E1302),$A$2:$B$991,2,0),"")</f>
        <v/>
      </c>
    </row>
    <row r="1303" spans="3:5" ht="12.75">
      <c r="C1303"/>
      <c r="E1303" t="str">
        <f>IFERROR(VLOOKUP(ROWS($E$2:E1303),$A$2:$B$991,2,0),"")</f>
        <v/>
      </c>
    </row>
    <row r="1304" spans="3:5" ht="12.75">
      <c r="C1304"/>
      <c r="E1304" t="str">
        <f>IFERROR(VLOOKUP(ROWS($E$2:E1304),$A$2:$B$991,2,0),"")</f>
        <v/>
      </c>
    </row>
    <row r="1305" spans="3:5" ht="12.75">
      <c r="C1305"/>
      <c r="E1305" t="str">
        <f>IFERROR(VLOOKUP(ROWS($E$2:E1305),$A$2:$B$991,2,0),"")</f>
        <v/>
      </c>
    </row>
    <row r="1306" spans="3:5" ht="12.75">
      <c r="C1306"/>
      <c r="E1306" t="str">
        <f>IFERROR(VLOOKUP(ROWS($E$2:E1306),$A$2:$B$991,2,0),"")</f>
        <v/>
      </c>
    </row>
    <row r="1307" spans="3:5" ht="12.75">
      <c r="C1307"/>
      <c r="E1307" t="str">
        <f>IFERROR(VLOOKUP(ROWS($E$2:E1307),$A$2:$B$991,2,0),"")</f>
        <v/>
      </c>
    </row>
    <row r="1308" spans="3:5" ht="12.75">
      <c r="C1308"/>
      <c r="E1308" t="str">
        <f>IFERROR(VLOOKUP(ROWS($E$2:E1308),$A$2:$B$991,2,0),"")</f>
        <v/>
      </c>
    </row>
    <row r="1309" spans="3:5" ht="12.75">
      <c r="C1309"/>
      <c r="E1309" t="str">
        <f>IFERROR(VLOOKUP(ROWS($E$2:E1309),$A$2:$B$991,2,0),"")</f>
        <v/>
      </c>
    </row>
    <row r="1310" spans="3:5" ht="12.75">
      <c r="C1310"/>
      <c r="E1310" t="str">
        <f>IFERROR(VLOOKUP(ROWS($E$2:E1310),$A$2:$B$991,2,0),"")</f>
        <v/>
      </c>
    </row>
    <row r="1311" spans="3:5" ht="12.75">
      <c r="C1311"/>
      <c r="E1311" t="str">
        <f>IFERROR(VLOOKUP(ROWS($E$2:E1311),$A$2:$B$991,2,0),"")</f>
        <v/>
      </c>
    </row>
    <row r="1312" spans="3:5" ht="12.75">
      <c r="C1312"/>
      <c r="E1312" t="str">
        <f>IFERROR(VLOOKUP(ROWS($E$2:E1312),$A$2:$B$991,2,0),"")</f>
        <v/>
      </c>
    </row>
    <row r="1313" spans="3:5" ht="12.75">
      <c r="C1313"/>
      <c r="E1313" t="str">
        <f>IFERROR(VLOOKUP(ROWS($E$2:E1313),$A$2:$B$991,2,0),"")</f>
        <v/>
      </c>
    </row>
    <row r="1314" spans="3:5" ht="12.75">
      <c r="C1314"/>
      <c r="E1314" t="str">
        <f>IFERROR(VLOOKUP(ROWS($E$2:E1314),$A$2:$B$991,2,0),"")</f>
        <v/>
      </c>
    </row>
    <row r="1315" spans="3:5" ht="12.75">
      <c r="C1315"/>
      <c r="E1315" t="str">
        <f>IFERROR(VLOOKUP(ROWS($E$2:E1315),$A$2:$B$991,2,0),"")</f>
        <v/>
      </c>
    </row>
    <row r="1316" spans="3:5" ht="12.75">
      <c r="C1316"/>
      <c r="E1316" t="str">
        <f>IFERROR(VLOOKUP(ROWS($E$2:E1316),$A$2:$B$991,2,0),"")</f>
        <v/>
      </c>
    </row>
    <row r="1317" spans="3:5" ht="12.75">
      <c r="C1317"/>
      <c r="E1317" t="str">
        <f>IFERROR(VLOOKUP(ROWS($E$2:E1317),$A$2:$B$991,2,0),"")</f>
        <v/>
      </c>
    </row>
    <row r="1318" spans="3:5" ht="12.75">
      <c r="C1318"/>
      <c r="E1318" t="str">
        <f>IFERROR(VLOOKUP(ROWS($E$2:E1318),$A$2:$B$991,2,0),"")</f>
        <v/>
      </c>
    </row>
    <row r="1319" spans="3:5" ht="12.75">
      <c r="C1319"/>
      <c r="E1319" t="str">
        <f>IFERROR(VLOOKUP(ROWS($E$2:E1319),$A$2:$B$991,2,0),"")</f>
        <v/>
      </c>
    </row>
    <row r="1320" spans="3:5" ht="12.75">
      <c r="C1320"/>
      <c r="E1320" t="str">
        <f>IFERROR(VLOOKUP(ROWS($E$2:E1320),$A$2:$B$991,2,0),"")</f>
        <v/>
      </c>
    </row>
    <row r="1321" spans="3:5" ht="12.75">
      <c r="C1321"/>
      <c r="E1321" t="str">
        <f>IFERROR(VLOOKUP(ROWS($E$2:E1321),$A$2:$B$991,2,0),"")</f>
        <v/>
      </c>
    </row>
    <row r="1322" spans="3:5" ht="12.75">
      <c r="C1322"/>
      <c r="E1322" t="str">
        <f>IFERROR(VLOOKUP(ROWS($E$2:E1322),$A$2:$B$991,2,0),"")</f>
        <v/>
      </c>
    </row>
    <row r="1323" spans="3:5" ht="12.75">
      <c r="C1323"/>
      <c r="E1323" t="str">
        <f>IFERROR(VLOOKUP(ROWS($E$2:E1323),$A$2:$B$991,2,0),"")</f>
        <v/>
      </c>
    </row>
    <row r="1324" spans="3:5" ht="12.75">
      <c r="C1324"/>
      <c r="E1324" t="str">
        <f>IFERROR(VLOOKUP(ROWS($E$2:E1324),$A$2:$B$991,2,0),"")</f>
        <v/>
      </c>
    </row>
    <row r="1325" spans="3:5" ht="12.75">
      <c r="C1325"/>
      <c r="E1325" t="str">
        <f>IFERROR(VLOOKUP(ROWS($E$2:E1325),$A$2:$B$991,2,0),"")</f>
        <v/>
      </c>
    </row>
    <row r="1326" spans="3:5" ht="12.75">
      <c r="C1326"/>
      <c r="E1326" t="str">
        <f>IFERROR(VLOOKUP(ROWS($E$2:E1326),$A$2:$B$991,2,0),"")</f>
        <v/>
      </c>
    </row>
    <row r="1327" spans="3:5" ht="12.75">
      <c r="C1327"/>
      <c r="E1327" t="str">
        <f>IFERROR(VLOOKUP(ROWS($E$2:E1327),$A$2:$B$991,2,0),"")</f>
        <v/>
      </c>
    </row>
    <row r="1328" spans="3:5" ht="12.75">
      <c r="C1328"/>
      <c r="E1328" t="str">
        <f>IFERROR(VLOOKUP(ROWS($E$2:E1328),$A$2:$B$991,2,0),"")</f>
        <v/>
      </c>
    </row>
    <row r="1329" spans="3:5" ht="12.75">
      <c r="C1329"/>
      <c r="E1329" t="str">
        <f>IFERROR(VLOOKUP(ROWS($E$2:E1329),$A$2:$B$991,2,0),"")</f>
        <v/>
      </c>
    </row>
    <row r="1330" spans="3:5" ht="12.75">
      <c r="C1330"/>
      <c r="E1330" t="str">
        <f>IFERROR(VLOOKUP(ROWS($E$2:E1330),$A$2:$B$991,2,0),"")</f>
        <v/>
      </c>
    </row>
    <row r="1331" spans="3:5" ht="12.75">
      <c r="C1331"/>
      <c r="E1331" t="str">
        <f>IFERROR(VLOOKUP(ROWS($E$2:E1331),$A$2:$B$991,2,0),"")</f>
        <v/>
      </c>
    </row>
    <row r="1332" spans="3:5" ht="12.75">
      <c r="C1332"/>
      <c r="E1332" t="str">
        <f>IFERROR(VLOOKUP(ROWS($E$2:E1332),$A$2:$B$991,2,0),"")</f>
        <v/>
      </c>
    </row>
    <row r="1333" spans="3:5" ht="12.75">
      <c r="C1333"/>
      <c r="E1333" t="str">
        <f>IFERROR(VLOOKUP(ROWS($E$2:E1333),$A$2:$B$991,2,0),"")</f>
        <v/>
      </c>
    </row>
    <row r="1334" spans="3:5" ht="12.75">
      <c r="C1334"/>
      <c r="E1334" t="str">
        <f>IFERROR(VLOOKUP(ROWS($E$2:E1334),$A$2:$B$991,2,0),"")</f>
        <v/>
      </c>
    </row>
    <row r="1335" spans="3:5" ht="12.75">
      <c r="C1335"/>
      <c r="E1335" t="str">
        <f>IFERROR(VLOOKUP(ROWS($E$2:E1335),$A$2:$B$991,2,0),"")</f>
        <v/>
      </c>
    </row>
    <row r="1336" spans="3:5" ht="12.75">
      <c r="C1336"/>
      <c r="E1336" t="str">
        <f>IFERROR(VLOOKUP(ROWS($E$2:E1336),$A$2:$B$991,2,0),"")</f>
        <v/>
      </c>
    </row>
    <row r="1337" spans="3:5" ht="12.75">
      <c r="C1337"/>
      <c r="E1337" t="str">
        <f>IFERROR(VLOOKUP(ROWS($E$2:E1337),$A$2:$B$991,2,0),"")</f>
        <v/>
      </c>
    </row>
    <row r="1338" spans="3:5" ht="12.75">
      <c r="C1338"/>
      <c r="E1338" t="str">
        <f>IFERROR(VLOOKUP(ROWS($E$2:E1338),$A$2:$B$991,2,0),"")</f>
        <v/>
      </c>
    </row>
    <row r="1339" spans="3:5" ht="12.75">
      <c r="C1339"/>
      <c r="E1339" t="str">
        <f>IFERROR(VLOOKUP(ROWS($E$2:E1339),$A$2:$B$991,2,0),"")</f>
        <v/>
      </c>
    </row>
    <row r="1340" spans="3:5" ht="12.75">
      <c r="C1340"/>
      <c r="E1340" t="str">
        <f>IFERROR(VLOOKUP(ROWS($E$2:E1340),$A$2:$B$991,2,0),"")</f>
        <v/>
      </c>
    </row>
    <row r="1341" spans="3:5" ht="12.75">
      <c r="C1341"/>
      <c r="E1341" t="str">
        <f>IFERROR(VLOOKUP(ROWS($E$2:E1341),$A$2:$B$991,2,0),"")</f>
        <v/>
      </c>
    </row>
    <row r="1342" spans="3:5" ht="12.75">
      <c r="C1342"/>
      <c r="E1342" t="str">
        <f>IFERROR(VLOOKUP(ROWS($E$2:E1342),$A$2:$B$991,2,0),"")</f>
        <v/>
      </c>
    </row>
    <row r="1343" spans="3:5" ht="12.75">
      <c r="C1343"/>
      <c r="E1343" t="str">
        <f>IFERROR(VLOOKUP(ROWS($E$2:E1343),$A$2:$B$991,2,0),"")</f>
        <v/>
      </c>
    </row>
    <row r="1344" spans="3:5" ht="12.75">
      <c r="C1344"/>
      <c r="E1344" t="str">
        <f>IFERROR(VLOOKUP(ROWS($E$2:E1344),$A$2:$B$991,2,0),"")</f>
        <v/>
      </c>
    </row>
    <row r="1345" spans="3:5" ht="12.75">
      <c r="C1345"/>
      <c r="E1345" t="str">
        <f>IFERROR(VLOOKUP(ROWS($E$2:E1345),$A$2:$B$991,2,0),"")</f>
        <v/>
      </c>
    </row>
    <row r="1346" spans="3:5" ht="12.75">
      <c r="C1346"/>
      <c r="E1346" t="str">
        <f>IFERROR(VLOOKUP(ROWS($E$2:E1346),$A$2:$B$991,2,0),"")</f>
        <v/>
      </c>
    </row>
    <row r="1347" spans="3:5" ht="12.75">
      <c r="C1347"/>
      <c r="E1347" t="str">
        <f>IFERROR(VLOOKUP(ROWS($E$2:E1347),$A$2:$B$991,2,0),"")</f>
        <v/>
      </c>
    </row>
    <row r="1348" spans="3:5" ht="12.75">
      <c r="C1348"/>
      <c r="E1348" t="str">
        <f>IFERROR(VLOOKUP(ROWS($E$2:E1348),$A$2:$B$991,2,0),"")</f>
        <v/>
      </c>
    </row>
    <row r="1349" spans="3:5" ht="12.75">
      <c r="C1349"/>
      <c r="E1349" t="str">
        <f>IFERROR(VLOOKUP(ROWS($E$2:E1349),$A$2:$B$991,2,0),"")</f>
        <v/>
      </c>
    </row>
    <row r="1350" spans="3:5" ht="12.75">
      <c r="C1350"/>
      <c r="E1350" t="str">
        <f>IFERROR(VLOOKUP(ROWS($E$2:E1350),$A$2:$B$991,2,0),"")</f>
        <v/>
      </c>
    </row>
    <row r="1351" spans="3:5" ht="12.75">
      <c r="C1351"/>
      <c r="E1351" t="str">
        <f>IFERROR(VLOOKUP(ROWS($E$2:E1351),$A$2:$B$991,2,0),"")</f>
        <v/>
      </c>
    </row>
    <row r="1352" spans="3:5" ht="12.75">
      <c r="C1352"/>
      <c r="E1352" t="str">
        <f>IFERROR(VLOOKUP(ROWS($E$2:E1352),$A$2:$B$991,2,0),"")</f>
        <v/>
      </c>
    </row>
    <row r="1353" spans="3:5" ht="12.75">
      <c r="C1353"/>
      <c r="E1353" t="str">
        <f>IFERROR(VLOOKUP(ROWS($E$2:E1353),$A$2:$B$991,2,0),"")</f>
        <v/>
      </c>
    </row>
    <row r="1354" spans="3:5" ht="12.75">
      <c r="C1354"/>
      <c r="E1354" t="str">
        <f>IFERROR(VLOOKUP(ROWS($E$2:E1354),$A$2:$B$991,2,0),"")</f>
        <v/>
      </c>
    </row>
    <row r="1355" spans="3:5" ht="12.75">
      <c r="C1355"/>
      <c r="E1355" t="str">
        <f>IFERROR(VLOOKUP(ROWS($E$2:E1355),$A$2:$B$991,2,0),"")</f>
        <v/>
      </c>
    </row>
    <row r="1356" spans="3:5" ht="12.75">
      <c r="C1356"/>
      <c r="E1356" t="str">
        <f>IFERROR(VLOOKUP(ROWS($E$2:E1356),$A$2:$B$991,2,0),"")</f>
        <v/>
      </c>
    </row>
    <row r="1357" spans="3:5" ht="12.75">
      <c r="C1357"/>
      <c r="E1357" t="str">
        <f>IFERROR(VLOOKUP(ROWS($E$2:E1357),$A$2:$B$991,2,0),"")</f>
        <v/>
      </c>
    </row>
    <row r="1358" spans="3:5" ht="12.75">
      <c r="C1358"/>
      <c r="E1358" t="str">
        <f>IFERROR(VLOOKUP(ROWS($E$2:E1358),$A$2:$B$991,2,0),"")</f>
        <v/>
      </c>
    </row>
    <row r="1359" spans="3:5" ht="12.75">
      <c r="C1359"/>
      <c r="E1359" t="str">
        <f>IFERROR(VLOOKUP(ROWS($E$2:E1359),$A$2:$B$991,2,0),"")</f>
        <v/>
      </c>
    </row>
    <row r="1360" spans="3:5" ht="12.75">
      <c r="C1360"/>
      <c r="E1360" t="str">
        <f>IFERROR(VLOOKUP(ROWS($E$2:E1360),$A$2:$B$991,2,0),"")</f>
        <v/>
      </c>
    </row>
    <row r="1361" spans="3:5" ht="12.75">
      <c r="C1361"/>
      <c r="E1361" t="str">
        <f>IFERROR(VLOOKUP(ROWS($E$2:E1361),$A$2:$B$991,2,0),"")</f>
        <v/>
      </c>
    </row>
    <row r="1362" spans="3:5" ht="12.75">
      <c r="C1362"/>
      <c r="E1362" t="str">
        <f>IFERROR(VLOOKUP(ROWS($E$2:E1362),$A$2:$B$991,2,0),"")</f>
        <v/>
      </c>
    </row>
    <row r="1363" spans="3:5" ht="12.75">
      <c r="C1363"/>
      <c r="E1363" t="str">
        <f>IFERROR(VLOOKUP(ROWS($E$2:E1363),$A$2:$B$991,2,0),"")</f>
        <v/>
      </c>
    </row>
    <row r="1364" spans="3:5" ht="12.75">
      <c r="C1364"/>
      <c r="E1364" t="str">
        <f>IFERROR(VLOOKUP(ROWS($E$2:E1364),$A$2:$B$991,2,0),"")</f>
        <v/>
      </c>
    </row>
    <row r="1365" spans="3:5" ht="12.75">
      <c r="C1365"/>
      <c r="E1365" t="str">
        <f>IFERROR(VLOOKUP(ROWS($E$2:E1365),$A$2:$B$991,2,0),"")</f>
        <v/>
      </c>
    </row>
    <row r="1366" spans="3:5" ht="12.75">
      <c r="C1366"/>
      <c r="E1366" t="str">
        <f>IFERROR(VLOOKUP(ROWS($E$2:E1366),$A$2:$B$991,2,0),"")</f>
        <v/>
      </c>
    </row>
    <row r="1367" spans="3:5" ht="12.75">
      <c r="C1367"/>
      <c r="E1367" t="str">
        <f>IFERROR(VLOOKUP(ROWS($E$2:E1367),$A$2:$B$991,2,0),"")</f>
        <v/>
      </c>
    </row>
    <row r="1368" spans="3:5" ht="12.75">
      <c r="C1368"/>
      <c r="E1368" t="str">
        <f>IFERROR(VLOOKUP(ROWS($E$2:E1368),$A$2:$B$991,2,0),"")</f>
        <v/>
      </c>
    </row>
    <row r="1369" spans="3:5" ht="12.75">
      <c r="C1369"/>
      <c r="E1369" t="str">
        <f>IFERROR(VLOOKUP(ROWS($E$2:E1369),$A$2:$B$991,2,0),"")</f>
        <v/>
      </c>
    </row>
    <row r="1370" spans="3:5" ht="12.75">
      <c r="C1370"/>
      <c r="E1370" t="str">
        <f>IFERROR(VLOOKUP(ROWS($E$2:E1370),$A$2:$B$991,2,0),"")</f>
        <v/>
      </c>
    </row>
    <row r="1371" spans="3:5" ht="12.75">
      <c r="C1371"/>
      <c r="E1371" t="str">
        <f>IFERROR(VLOOKUP(ROWS($E$2:E1371),$A$2:$B$991,2,0),"")</f>
        <v/>
      </c>
    </row>
    <row r="1372" spans="3:5" ht="12.75">
      <c r="C1372"/>
      <c r="E1372" t="str">
        <f>IFERROR(VLOOKUP(ROWS($E$2:E1372),$A$2:$B$991,2,0),"")</f>
        <v/>
      </c>
    </row>
    <row r="1373" spans="3:5" ht="12.75">
      <c r="C1373"/>
      <c r="E1373" t="str">
        <f>IFERROR(VLOOKUP(ROWS($E$2:E1373),$A$2:$B$991,2,0),"")</f>
        <v/>
      </c>
    </row>
    <row r="1374" spans="3:5" ht="12.75">
      <c r="C1374"/>
      <c r="E1374" t="str">
        <f>IFERROR(VLOOKUP(ROWS($E$2:E1374),$A$2:$B$991,2,0),"")</f>
        <v/>
      </c>
    </row>
    <row r="1375" spans="3:5" ht="12.75">
      <c r="C1375"/>
      <c r="E1375" t="str">
        <f>IFERROR(VLOOKUP(ROWS($E$2:E1375),$A$2:$B$991,2,0),"")</f>
        <v/>
      </c>
    </row>
    <row r="1376" spans="3:5" ht="12.75">
      <c r="C1376"/>
      <c r="E1376" t="str">
        <f>IFERROR(VLOOKUP(ROWS($E$2:E1376),$A$2:$B$991,2,0),"")</f>
        <v/>
      </c>
    </row>
    <row r="1377" spans="3:5" ht="12.75">
      <c r="C1377"/>
      <c r="E1377" t="str">
        <f>IFERROR(VLOOKUP(ROWS($E$2:E1377),$A$2:$B$991,2,0),"")</f>
        <v/>
      </c>
    </row>
    <row r="1378" spans="3:5" ht="12.75">
      <c r="C1378"/>
      <c r="E1378" t="str">
        <f>IFERROR(VLOOKUP(ROWS($E$2:E1378),$A$2:$B$991,2,0),"")</f>
        <v/>
      </c>
    </row>
    <row r="1379" spans="3:5" ht="12.75">
      <c r="C1379"/>
      <c r="E1379" t="str">
        <f>IFERROR(VLOOKUP(ROWS($E$2:E1379),$A$2:$B$991,2,0),"")</f>
        <v/>
      </c>
    </row>
    <row r="1380" spans="3:5" ht="12.75">
      <c r="C1380"/>
      <c r="E1380" t="str">
        <f>IFERROR(VLOOKUP(ROWS($E$2:E1380),$A$2:$B$991,2,0),"")</f>
        <v/>
      </c>
    </row>
    <row r="1381" spans="3:5" ht="12.75">
      <c r="C1381"/>
      <c r="E1381" t="str">
        <f>IFERROR(VLOOKUP(ROWS($E$2:E1381),$A$2:$B$991,2,0),"")</f>
        <v/>
      </c>
    </row>
    <row r="1382" spans="3:5" ht="12.75">
      <c r="C1382"/>
      <c r="E1382" t="str">
        <f>IFERROR(VLOOKUP(ROWS($E$2:E1382),$A$2:$B$991,2,0),"")</f>
        <v/>
      </c>
    </row>
    <row r="1383" spans="3:5" ht="12.75">
      <c r="C1383"/>
      <c r="E1383" t="str">
        <f>IFERROR(VLOOKUP(ROWS($E$2:E1383),$A$2:$B$991,2,0),"")</f>
        <v/>
      </c>
    </row>
    <row r="1384" spans="3:5" ht="12.75">
      <c r="C1384"/>
      <c r="E1384" t="str">
        <f>IFERROR(VLOOKUP(ROWS($E$2:E1384),$A$2:$B$991,2,0),"")</f>
        <v/>
      </c>
    </row>
    <row r="1385" spans="3:5" ht="12.75">
      <c r="C1385"/>
      <c r="E1385" t="str">
        <f>IFERROR(VLOOKUP(ROWS($E$2:E1385),$A$2:$B$991,2,0),"")</f>
        <v/>
      </c>
    </row>
    <row r="1386" spans="3:5" ht="12.75">
      <c r="C1386"/>
      <c r="E1386" t="str">
        <f>IFERROR(VLOOKUP(ROWS($E$2:E1386),$A$2:$B$991,2,0),"")</f>
        <v/>
      </c>
    </row>
    <row r="1387" spans="3:5" ht="12.75">
      <c r="C1387"/>
      <c r="E1387" t="str">
        <f>IFERROR(VLOOKUP(ROWS($E$2:E1387),$A$2:$B$991,2,0),"")</f>
        <v/>
      </c>
    </row>
    <row r="1388" spans="3:5" ht="12.75">
      <c r="C1388"/>
      <c r="E1388" t="str">
        <f>IFERROR(VLOOKUP(ROWS($E$2:E1388),$A$2:$B$991,2,0),"")</f>
        <v/>
      </c>
    </row>
    <row r="1389" spans="3:5" ht="12.75">
      <c r="C1389"/>
      <c r="E1389" t="str">
        <f>IFERROR(VLOOKUP(ROWS($E$2:E1389),$A$2:$B$991,2,0),"")</f>
        <v/>
      </c>
    </row>
    <row r="1390" spans="3:5" ht="12.75">
      <c r="C1390"/>
      <c r="E1390" t="str">
        <f>IFERROR(VLOOKUP(ROWS($E$2:E1390),$A$2:$B$991,2,0),"")</f>
        <v/>
      </c>
    </row>
    <row r="1391" spans="3:5" ht="12.75">
      <c r="C1391"/>
      <c r="E1391" t="str">
        <f>IFERROR(VLOOKUP(ROWS($E$2:E1391),$A$2:$B$991,2,0),"")</f>
        <v/>
      </c>
    </row>
    <row r="1392" spans="3:5" ht="12.75">
      <c r="C1392"/>
      <c r="E1392" t="str">
        <f>IFERROR(VLOOKUP(ROWS($E$2:E1392),$A$2:$B$991,2,0),"")</f>
        <v/>
      </c>
    </row>
    <row r="1393" spans="3:5" ht="12.75">
      <c r="C1393"/>
      <c r="E1393" t="str">
        <f>IFERROR(VLOOKUP(ROWS($E$2:E1393),$A$2:$B$991,2,0),"")</f>
        <v/>
      </c>
    </row>
    <row r="1394" spans="3:5" ht="12.75">
      <c r="C1394"/>
      <c r="E1394" t="str">
        <f>IFERROR(VLOOKUP(ROWS($E$2:E1394),$A$2:$B$991,2,0),"")</f>
        <v/>
      </c>
    </row>
    <row r="1395" spans="3:5" ht="12.75">
      <c r="C1395"/>
      <c r="E1395" t="str">
        <f>IFERROR(VLOOKUP(ROWS($E$2:E1395),$A$2:$B$991,2,0),"")</f>
        <v/>
      </c>
    </row>
    <row r="1396" spans="3:5" ht="12.75">
      <c r="C1396"/>
      <c r="E1396" t="str">
        <f>IFERROR(VLOOKUP(ROWS($E$2:E1396),$A$2:$B$991,2,0),"")</f>
        <v/>
      </c>
    </row>
    <row r="1397" spans="3:5" ht="12.75">
      <c r="C1397"/>
      <c r="E1397" t="str">
        <f>IFERROR(VLOOKUP(ROWS($E$2:E1397),$A$2:$B$991,2,0),"")</f>
        <v/>
      </c>
    </row>
    <row r="1398" spans="3:5" ht="12.75">
      <c r="C1398"/>
      <c r="E1398" t="str">
        <f>IFERROR(VLOOKUP(ROWS($E$2:E1398),$A$2:$B$991,2,0),"")</f>
        <v/>
      </c>
    </row>
    <row r="1399" spans="3:5" ht="12.75">
      <c r="C1399"/>
      <c r="E1399" t="str">
        <f>IFERROR(VLOOKUP(ROWS($E$2:E1399),$A$2:$B$991,2,0),"")</f>
        <v/>
      </c>
    </row>
    <row r="1400" spans="3:5" ht="12.75">
      <c r="C1400"/>
      <c r="E1400" t="str">
        <f>IFERROR(VLOOKUP(ROWS($E$2:E1400),$A$2:$B$991,2,0),"")</f>
        <v/>
      </c>
    </row>
    <row r="1401" spans="3:5" ht="12.75">
      <c r="C1401"/>
      <c r="E1401" t="str">
        <f>IFERROR(VLOOKUP(ROWS($E$2:E1401),$A$2:$B$991,2,0),"")</f>
        <v/>
      </c>
    </row>
    <row r="1402" spans="3:5" ht="12.75">
      <c r="C1402"/>
      <c r="E1402" t="str">
        <f>IFERROR(VLOOKUP(ROWS($E$2:E1402),$A$2:$B$991,2,0),"")</f>
        <v/>
      </c>
    </row>
    <row r="1403" spans="3:5" ht="12.75">
      <c r="C1403"/>
      <c r="E1403" t="str">
        <f>IFERROR(VLOOKUP(ROWS($E$2:E1403),$A$2:$B$991,2,0),"")</f>
        <v/>
      </c>
    </row>
    <row r="1404" spans="3:5" ht="12.75">
      <c r="C1404"/>
      <c r="E1404" t="str">
        <f>IFERROR(VLOOKUP(ROWS($E$2:E1404),$A$2:$B$991,2,0),"")</f>
        <v/>
      </c>
    </row>
    <row r="1405" spans="3:5" ht="12.75">
      <c r="C1405"/>
      <c r="E1405" t="str">
        <f>IFERROR(VLOOKUP(ROWS($E$2:E1405),$A$2:$B$991,2,0),"")</f>
        <v/>
      </c>
    </row>
    <row r="1406" spans="3:5" ht="12.75">
      <c r="C1406"/>
      <c r="E1406" t="str">
        <f>IFERROR(VLOOKUP(ROWS($E$2:E1406),$A$2:$B$991,2,0),"")</f>
        <v/>
      </c>
    </row>
    <row r="1407" spans="3:5" ht="12.75">
      <c r="C1407"/>
      <c r="E1407" t="str">
        <f>IFERROR(VLOOKUP(ROWS($E$2:E1407),$A$2:$B$991,2,0),"")</f>
        <v/>
      </c>
    </row>
    <row r="1408" spans="3:5" ht="12.75">
      <c r="C1408"/>
      <c r="E1408" t="str">
        <f>IFERROR(VLOOKUP(ROWS($E$2:E1408),$A$2:$B$991,2,0),"")</f>
        <v/>
      </c>
    </row>
    <row r="1409" spans="3:5" ht="12.75">
      <c r="C1409"/>
      <c r="E1409" t="str">
        <f>IFERROR(VLOOKUP(ROWS($E$2:E1409),$A$2:$B$991,2,0),"")</f>
        <v/>
      </c>
    </row>
    <row r="1410" spans="3:5" ht="12.75">
      <c r="C1410"/>
      <c r="E1410" t="str">
        <f>IFERROR(VLOOKUP(ROWS($E$2:E1410),$A$2:$B$991,2,0),"")</f>
        <v/>
      </c>
    </row>
    <row r="1411" spans="3:5" ht="12.75">
      <c r="C1411"/>
      <c r="E1411" t="str">
        <f>IFERROR(VLOOKUP(ROWS($E$2:E1411),$A$2:$B$991,2,0),"")</f>
        <v/>
      </c>
    </row>
    <row r="1412" spans="3:5" ht="12.75">
      <c r="C1412"/>
      <c r="E1412" t="str">
        <f>IFERROR(VLOOKUP(ROWS($E$2:E1412),$A$2:$B$991,2,0),"")</f>
        <v/>
      </c>
    </row>
    <row r="1413" spans="3:5" ht="12.75">
      <c r="C1413"/>
      <c r="E1413" t="str">
        <f>IFERROR(VLOOKUP(ROWS($E$2:E1413),$A$2:$B$991,2,0),"")</f>
        <v/>
      </c>
    </row>
    <row r="1414" spans="3:5" ht="12.75">
      <c r="C1414"/>
      <c r="E1414" t="str">
        <f>IFERROR(VLOOKUP(ROWS($E$2:E1414),$A$2:$B$991,2,0),"")</f>
        <v/>
      </c>
    </row>
    <row r="1415" spans="3:5" ht="12.75">
      <c r="C1415"/>
      <c r="E1415" t="str">
        <f>IFERROR(VLOOKUP(ROWS($E$2:E1415),$A$2:$B$991,2,0),"")</f>
        <v/>
      </c>
    </row>
    <row r="1416" spans="3:5" ht="12.75">
      <c r="C1416"/>
      <c r="E1416" t="str">
        <f>IFERROR(VLOOKUP(ROWS($E$2:E1416),$A$2:$B$991,2,0),"")</f>
        <v/>
      </c>
    </row>
    <row r="1417" spans="3:5" ht="12.75">
      <c r="C1417"/>
      <c r="E1417" t="str">
        <f>IFERROR(VLOOKUP(ROWS($E$2:E1417),$A$2:$B$991,2,0),"")</f>
        <v/>
      </c>
    </row>
    <row r="1418" spans="3:5" ht="12.75">
      <c r="C1418"/>
      <c r="E1418" t="str">
        <f>IFERROR(VLOOKUP(ROWS($E$2:E1418),$A$2:$B$991,2,0),"")</f>
        <v/>
      </c>
    </row>
    <row r="1419" spans="3:5" ht="12.75">
      <c r="C1419"/>
      <c r="E1419" t="str">
        <f>IFERROR(VLOOKUP(ROWS($E$2:E1419),$A$2:$B$991,2,0),"")</f>
        <v/>
      </c>
    </row>
    <row r="1420" spans="3:5" ht="12.75">
      <c r="C1420"/>
      <c r="E1420" t="str">
        <f>IFERROR(VLOOKUP(ROWS($E$2:E1420),$A$2:$B$991,2,0),"")</f>
        <v/>
      </c>
    </row>
    <row r="1421" spans="3:5" ht="12.75">
      <c r="C1421"/>
      <c r="E1421" t="str">
        <f>IFERROR(VLOOKUP(ROWS($E$2:E1421),$A$2:$B$991,2,0),"")</f>
        <v/>
      </c>
    </row>
    <row r="1422" spans="3:5" ht="12.75">
      <c r="C1422"/>
      <c r="E1422" t="str">
        <f>IFERROR(VLOOKUP(ROWS($E$2:E1422),$A$2:$B$991,2,0),"")</f>
        <v/>
      </c>
    </row>
    <row r="1423" spans="3:5" ht="12.75">
      <c r="C1423"/>
      <c r="E1423" t="str">
        <f>IFERROR(VLOOKUP(ROWS($E$2:E1423),$A$2:$B$991,2,0),"")</f>
        <v/>
      </c>
    </row>
    <row r="1424" spans="3:5" ht="12.75">
      <c r="C1424"/>
      <c r="E1424" t="str">
        <f>IFERROR(VLOOKUP(ROWS($E$2:E1424),$A$2:$B$991,2,0),"")</f>
        <v/>
      </c>
    </row>
    <row r="1425" spans="3:5" ht="12.75">
      <c r="C1425"/>
      <c r="E1425" t="str">
        <f>IFERROR(VLOOKUP(ROWS($E$2:E1425),$A$2:$B$991,2,0),"")</f>
        <v/>
      </c>
    </row>
    <row r="1426" spans="3:5" ht="12.75">
      <c r="C1426"/>
      <c r="E1426" t="str">
        <f>IFERROR(VLOOKUP(ROWS($E$2:E1426),$A$2:$B$991,2,0),"")</f>
        <v/>
      </c>
    </row>
    <row r="1427" spans="3:5" ht="12.75">
      <c r="C1427"/>
      <c r="E1427" t="str">
        <f>IFERROR(VLOOKUP(ROWS($E$2:E1427),$A$2:$B$991,2,0),"")</f>
        <v/>
      </c>
    </row>
    <row r="1428" spans="3:5" ht="12.75">
      <c r="C1428"/>
      <c r="E1428" t="str">
        <f>IFERROR(VLOOKUP(ROWS($E$2:E1428),$A$2:$B$991,2,0),"")</f>
        <v/>
      </c>
    </row>
    <row r="1429" spans="3:5" ht="12.75">
      <c r="C1429"/>
      <c r="E1429" t="str">
        <f>IFERROR(VLOOKUP(ROWS($E$2:E1429),$A$2:$B$991,2,0),"")</f>
        <v/>
      </c>
    </row>
    <row r="1430" spans="3:5" ht="12.75">
      <c r="C1430"/>
      <c r="E1430" t="str">
        <f>IFERROR(VLOOKUP(ROWS($E$2:E1430),$A$2:$B$991,2,0),"")</f>
        <v/>
      </c>
    </row>
    <row r="1431" spans="3:5" ht="12.75">
      <c r="C1431"/>
      <c r="E1431" t="str">
        <f>IFERROR(VLOOKUP(ROWS($E$2:E1431),$A$2:$B$991,2,0),"")</f>
        <v/>
      </c>
    </row>
    <row r="1432" spans="3:5" ht="12.75">
      <c r="C1432"/>
      <c r="E1432" t="str">
        <f>IFERROR(VLOOKUP(ROWS($E$2:E1432),$A$2:$B$991,2,0),"")</f>
        <v/>
      </c>
    </row>
    <row r="1433" spans="3:5" ht="12.75">
      <c r="C1433"/>
      <c r="E1433" t="str">
        <f>IFERROR(VLOOKUP(ROWS($E$2:E1433),$A$2:$B$991,2,0),"")</f>
        <v/>
      </c>
    </row>
    <row r="1434" spans="3:5" ht="12.75">
      <c r="C1434"/>
      <c r="E1434" t="str">
        <f>IFERROR(VLOOKUP(ROWS($E$2:E1434),$A$2:$B$991,2,0),"")</f>
        <v/>
      </c>
    </row>
    <row r="1435" spans="3:5" ht="12.75">
      <c r="C1435"/>
      <c r="E1435" t="str">
        <f>IFERROR(VLOOKUP(ROWS($E$2:E1435),$A$2:$B$991,2,0),"")</f>
        <v/>
      </c>
    </row>
    <row r="1436" spans="3:5" ht="12.75">
      <c r="C1436"/>
      <c r="E1436" t="str">
        <f>IFERROR(VLOOKUP(ROWS($E$2:E1436),$A$2:$B$991,2,0),"")</f>
        <v/>
      </c>
    </row>
    <row r="1437" spans="3:5" ht="12.75">
      <c r="C1437"/>
      <c r="E1437" t="str">
        <f>IFERROR(VLOOKUP(ROWS($E$2:E1437),$A$2:$B$991,2,0),"")</f>
        <v/>
      </c>
    </row>
    <row r="1438" spans="3:5" ht="12.75">
      <c r="C1438"/>
      <c r="E1438" t="str">
        <f>IFERROR(VLOOKUP(ROWS($E$2:E1438),$A$2:$B$991,2,0),"")</f>
        <v/>
      </c>
    </row>
    <row r="1439" spans="3:5" ht="12.75">
      <c r="C1439"/>
      <c r="E1439" t="str">
        <f>IFERROR(VLOOKUP(ROWS($E$2:E1439),$A$2:$B$991,2,0),"")</f>
        <v/>
      </c>
    </row>
    <row r="1440" spans="3:5" ht="12.75">
      <c r="C1440"/>
      <c r="E1440" t="str">
        <f>IFERROR(VLOOKUP(ROWS($E$2:E1440),$A$2:$B$991,2,0),"")</f>
        <v/>
      </c>
    </row>
    <row r="1441" spans="3:5" ht="12.75">
      <c r="C1441"/>
      <c r="E1441" t="str">
        <f>IFERROR(VLOOKUP(ROWS($E$2:E1441),$A$2:$B$991,2,0),"")</f>
        <v/>
      </c>
    </row>
    <row r="1442" spans="3:5" ht="12.75">
      <c r="C1442"/>
      <c r="E1442" t="str">
        <f>IFERROR(VLOOKUP(ROWS($E$2:E1442),$A$2:$B$991,2,0),"")</f>
        <v/>
      </c>
    </row>
    <row r="1443" spans="3:5" ht="12.75">
      <c r="C1443"/>
      <c r="E1443" t="str">
        <f>IFERROR(VLOOKUP(ROWS($E$2:E1443),$A$2:$B$991,2,0),"")</f>
        <v/>
      </c>
    </row>
    <row r="1444" spans="3:5" ht="12.75">
      <c r="C1444"/>
      <c r="E1444" t="str">
        <f>IFERROR(VLOOKUP(ROWS($E$2:E1444),$A$2:$B$991,2,0),"")</f>
        <v/>
      </c>
    </row>
    <row r="1445" spans="3:5" ht="12.75">
      <c r="C1445"/>
      <c r="E1445" t="str">
        <f>IFERROR(VLOOKUP(ROWS($E$2:E1445),$A$2:$B$991,2,0),"")</f>
        <v/>
      </c>
    </row>
    <row r="1446" spans="3:5" ht="12.75">
      <c r="C1446"/>
      <c r="E1446" t="str">
        <f>IFERROR(VLOOKUP(ROWS($E$2:E1446),$A$2:$B$991,2,0),"")</f>
        <v/>
      </c>
    </row>
    <row r="1447" spans="3:5" ht="12.75">
      <c r="C1447"/>
      <c r="E1447" t="str">
        <f>IFERROR(VLOOKUP(ROWS($E$2:E1447),$A$2:$B$991,2,0),"")</f>
        <v/>
      </c>
    </row>
    <row r="1448" spans="3:5" ht="12.75">
      <c r="C1448"/>
      <c r="E1448" t="str">
        <f>IFERROR(VLOOKUP(ROWS($E$2:E1448),$A$2:$B$991,2,0),"")</f>
        <v/>
      </c>
    </row>
    <row r="1449" spans="3:5" ht="12.75">
      <c r="C1449"/>
      <c r="E1449" t="str">
        <f>IFERROR(VLOOKUP(ROWS($E$2:E1449),$A$2:$B$991,2,0),"")</f>
        <v/>
      </c>
    </row>
    <row r="1450" spans="3:5" ht="12.75">
      <c r="C1450"/>
      <c r="E1450" t="str">
        <f>IFERROR(VLOOKUP(ROWS($E$2:E1450),$A$2:$B$991,2,0),"")</f>
        <v/>
      </c>
    </row>
    <row r="1451" spans="3:5" ht="12.75">
      <c r="C1451"/>
      <c r="E1451" t="str">
        <f>IFERROR(VLOOKUP(ROWS($E$2:E1451),$A$2:$B$991,2,0),"")</f>
        <v/>
      </c>
    </row>
    <row r="1452" spans="3:5" ht="12.75">
      <c r="C1452"/>
      <c r="E1452" t="str">
        <f>IFERROR(VLOOKUP(ROWS($E$2:E1452),$A$2:$B$991,2,0),"")</f>
        <v/>
      </c>
    </row>
    <row r="1453" spans="3:5" ht="12.75">
      <c r="C1453"/>
      <c r="E1453" t="str">
        <f>IFERROR(VLOOKUP(ROWS($E$2:E1453),$A$2:$B$991,2,0),"")</f>
        <v/>
      </c>
    </row>
    <row r="1454" spans="3:5" ht="12.75">
      <c r="C1454"/>
      <c r="E1454" t="str">
        <f>IFERROR(VLOOKUP(ROWS($E$2:E1454),$A$2:$B$991,2,0),"")</f>
        <v/>
      </c>
    </row>
    <row r="1455" spans="3:5" ht="12.75">
      <c r="C1455"/>
      <c r="E1455" t="str">
        <f>IFERROR(VLOOKUP(ROWS($E$2:E1455),$A$2:$B$991,2,0),"")</f>
        <v/>
      </c>
    </row>
    <row r="1456" spans="3:5" ht="12.75">
      <c r="C1456"/>
      <c r="E1456" t="str">
        <f>IFERROR(VLOOKUP(ROWS($E$2:E1456),$A$2:$B$991,2,0),"")</f>
        <v/>
      </c>
    </row>
    <row r="1457" spans="3:5" ht="12.75">
      <c r="C1457"/>
      <c r="E1457" t="str">
        <f>IFERROR(VLOOKUP(ROWS($E$2:E1457),$A$2:$B$991,2,0),"")</f>
        <v/>
      </c>
    </row>
    <row r="1458" spans="3:5" ht="12.75">
      <c r="C1458"/>
      <c r="E1458" t="str">
        <f>IFERROR(VLOOKUP(ROWS($E$2:E1458),$A$2:$B$991,2,0),"")</f>
        <v/>
      </c>
    </row>
    <row r="1459" spans="3:5" ht="12.75">
      <c r="C1459"/>
      <c r="E1459" t="str">
        <f>IFERROR(VLOOKUP(ROWS($E$2:E1459),$A$2:$B$991,2,0),"")</f>
        <v/>
      </c>
    </row>
    <row r="1460" spans="3:5" ht="12.75">
      <c r="C1460"/>
      <c r="E1460" t="str">
        <f>IFERROR(VLOOKUP(ROWS($E$2:E1460),$A$2:$B$991,2,0),"")</f>
        <v/>
      </c>
    </row>
    <row r="1461" spans="3:5" ht="12.75">
      <c r="C1461"/>
      <c r="E1461" t="str">
        <f>IFERROR(VLOOKUP(ROWS($E$2:E1461),$A$2:$B$991,2,0),"")</f>
        <v/>
      </c>
    </row>
    <row r="1462" spans="3:5" ht="12.75">
      <c r="C1462"/>
      <c r="E1462" t="str">
        <f>IFERROR(VLOOKUP(ROWS($E$2:E1462),$A$2:$B$991,2,0),"")</f>
        <v/>
      </c>
    </row>
    <row r="1463" spans="3:5" ht="12.75">
      <c r="C1463"/>
      <c r="E1463" t="str">
        <f>IFERROR(VLOOKUP(ROWS($E$2:E1463),$A$2:$B$991,2,0),"")</f>
        <v/>
      </c>
    </row>
    <row r="1464" spans="3:5" ht="12.75">
      <c r="C1464"/>
      <c r="E1464" t="str">
        <f>IFERROR(VLOOKUP(ROWS($E$2:E1464),$A$2:$B$991,2,0),"")</f>
        <v/>
      </c>
    </row>
    <row r="1465" spans="3:5" ht="12.75">
      <c r="C1465"/>
      <c r="E1465" t="str">
        <f>IFERROR(VLOOKUP(ROWS($E$2:E1465),$A$2:$B$991,2,0),"")</f>
        <v/>
      </c>
    </row>
    <row r="1466" spans="3:5" ht="12.75">
      <c r="C1466"/>
      <c r="E1466" t="str">
        <f>IFERROR(VLOOKUP(ROWS($E$2:E1466),$A$2:$B$991,2,0),"")</f>
        <v/>
      </c>
    </row>
    <row r="1467" spans="3:5" ht="12.75">
      <c r="C1467"/>
      <c r="E1467" t="str">
        <f>IFERROR(VLOOKUP(ROWS($E$2:E1467),$A$2:$B$991,2,0),"")</f>
        <v/>
      </c>
    </row>
    <row r="1468" spans="3:5" ht="12.75">
      <c r="C1468"/>
      <c r="E1468" t="str">
        <f>IFERROR(VLOOKUP(ROWS($E$2:E1468),$A$2:$B$991,2,0),"")</f>
        <v/>
      </c>
    </row>
    <row r="1469" spans="3:5" ht="12.75">
      <c r="C1469"/>
      <c r="E1469" t="str">
        <f>IFERROR(VLOOKUP(ROWS($E$2:E1469),$A$2:$B$991,2,0),"")</f>
        <v/>
      </c>
    </row>
    <row r="1470" spans="3:5" ht="12.75">
      <c r="C1470"/>
      <c r="E1470" t="str">
        <f>IFERROR(VLOOKUP(ROWS($E$2:E1470),$A$2:$B$991,2,0),"")</f>
        <v/>
      </c>
    </row>
    <row r="1471" spans="3:5" ht="12.75">
      <c r="C1471"/>
      <c r="E1471" t="str">
        <f>IFERROR(VLOOKUP(ROWS($E$2:E1471),$A$2:$B$991,2,0),"")</f>
        <v/>
      </c>
    </row>
    <row r="1472" spans="3:5" ht="12.75">
      <c r="C1472"/>
      <c r="E1472" t="str">
        <f>IFERROR(VLOOKUP(ROWS($E$2:E1472),$A$2:$B$991,2,0),"")</f>
        <v/>
      </c>
    </row>
    <row r="1473" spans="3:5" ht="12.75">
      <c r="C1473"/>
      <c r="E1473" t="str">
        <f>IFERROR(VLOOKUP(ROWS($E$2:E1473),$A$2:$B$991,2,0),"")</f>
        <v/>
      </c>
    </row>
    <row r="1474" spans="3:5" ht="12.75">
      <c r="C1474"/>
      <c r="E1474" t="str">
        <f>IFERROR(VLOOKUP(ROWS($E$2:E1474),$A$2:$B$991,2,0),"")</f>
        <v/>
      </c>
    </row>
    <row r="1475" spans="3:5" ht="12.75">
      <c r="C1475"/>
      <c r="E1475" t="str">
        <f>IFERROR(VLOOKUP(ROWS($E$2:E1475),$A$2:$B$991,2,0),"")</f>
        <v/>
      </c>
    </row>
    <row r="1476" spans="3:5" ht="12.75">
      <c r="C1476"/>
      <c r="E1476" t="str">
        <f>IFERROR(VLOOKUP(ROWS($E$2:E1476),$A$2:$B$991,2,0),"")</f>
        <v/>
      </c>
    </row>
    <row r="1477" spans="3:5" ht="12.75">
      <c r="C1477"/>
      <c r="E1477" t="str">
        <f>IFERROR(VLOOKUP(ROWS($E$2:E1477),$A$2:$B$991,2,0),"")</f>
        <v/>
      </c>
    </row>
    <row r="1478" spans="3:5" ht="12.75">
      <c r="C1478"/>
      <c r="E1478" t="str">
        <f>IFERROR(VLOOKUP(ROWS($E$2:E1478),$A$2:$B$991,2,0),"")</f>
        <v/>
      </c>
    </row>
    <row r="1479" spans="3:5" ht="12.75">
      <c r="C1479"/>
      <c r="E1479" t="str">
        <f>IFERROR(VLOOKUP(ROWS($E$2:E1479),$A$2:$B$991,2,0),"")</f>
        <v/>
      </c>
    </row>
    <row r="1480" spans="3:5" ht="12.75">
      <c r="C1480"/>
      <c r="E1480" t="str">
        <f>IFERROR(VLOOKUP(ROWS($E$2:E1480),$A$2:$B$991,2,0),"")</f>
        <v/>
      </c>
    </row>
    <row r="1481" spans="3:5" ht="12.75">
      <c r="C1481"/>
      <c r="E1481" t="str">
        <f>IFERROR(VLOOKUP(ROWS($E$2:E1481),$A$2:$B$991,2,0),"")</f>
        <v/>
      </c>
    </row>
    <row r="1482" spans="3:5" ht="12.75">
      <c r="C1482"/>
      <c r="E1482" t="str">
        <f>IFERROR(VLOOKUP(ROWS($E$2:E1482),$A$2:$B$991,2,0),"")</f>
        <v/>
      </c>
    </row>
    <row r="1483" spans="3:5" ht="12.75">
      <c r="C1483"/>
      <c r="E1483" t="str">
        <f>IFERROR(VLOOKUP(ROWS($E$2:E1483),$A$2:$B$991,2,0),"")</f>
        <v/>
      </c>
    </row>
    <row r="1484" spans="3:5" ht="12.75">
      <c r="C1484"/>
      <c r="E1484" t="str">
        <f>IFERROR(VLOOKUP(ROWS($E$2:E1484),$A$2:$B$991,2,0),"")</f>
        <v/>
      </c>
    </row>
    <row r="1485" spans="3:5" ht="12.75">
      <c r="C1485"/>
      <c r="E1485" t="str">
        <f>IFERROR(VLOOKUP(ROWS($E$2:E1485),$A$2:$B$991,2,0),"")</f>
        <v/>
      </c>
    </row>
    <row r="1486" spans="3:5" ht="12.75">
      <c r="C1486"/>
      <c r="E1486" t="str">
        <f>IFERROR(VLOOKUP(ROWS($E$2:E1486),$A$2:$B$991,2,0),"")</f>
        <v/>
      </c>
    </row>
    <row r="1487" spans="3:5" ht="12.75">
      <c r="C1487"/>
      <c r="E1487" t="str">
        <f>IFERROR(VLOOKUP(ROWS($E$2:E1487),$A$2:$B$991,2,0),"")</f>
        <v/>
      </c>
    </row>
    <row r="1488" spans="3:5" ht="12.75">
      <c r="C1488"/>
      <c r="E1488" t="str">
        <f>IFERROR(VLOOKUP(ROWS($E$2:E1488),$A$2:$B$991,2,0),"")</f>
        <v/>
      </c>
    </row>
    <row r="1489" spans="3:5" ht="12.75">
      <c r="C1489"/>
      <c r="E1489" t="str">
        <f>IFERROR(VLOOKUP(ROWS($E$2:E1489),$A$2:$B$991,2,0),"")</f>
        <v/>
      </c>
    </row>
    <row r="1490" spans="3:5" ht="12.75">
      <c r="C1490"/>
      <c r="E1490" t="str">
        <f>IFERROR(VLOOKUP(ROWS($E$2:E1490),$A$2:$B$991,2,0),"")</f>
        <v/>
      </c>
    </row>
    <row r="1491" spans="3:5" ht="12.75">
      <c r="C1491"/>
      <c r="E1491" t="str">
        <f>IFERROR(VLOOKUP(ROWS($E$2:E1491),$A$2:$B$991,2,0),"")</f>
        <v/>
      </c>
    </row>
    <row r="1492" spans="3:5" ht="12.75">
      <c r="C1492"/>
      <c r="E1492" t="str">
        <f>IFERROR(VLOOKUP(ROWS($E$2:E1492),$A$2:$B$991,2,0),"")</f>
        <v/>
      </c>
    </row>
    <row r="1493" spans="3:5" ht="12.75">
      <c r="C1493"/>
      <c r="E1493" t="str">
        <f>IFERROR(VLOOKUP(ROWS($E$2:E1493),$A$2:$B$991,2,0),"")</f>
        <v/>
      </c>
    </row>
    <row r="1494" spans="3:5" ht="12.75">
      <c r="C1494"/>
      <c r="E1494" t="str">
        <f>IFERROR(VLOOKUP(ROWS($E$2:E1494),$A$2:$B$991,2,0),"")</f>
        <v/>
      </c>
    </row>
    <row r="1495" spans="3:5" ht="12.75">
      <c r="C1495"/>
      <c r="E1495" t="str">
        <f>IFERROR(VLOOKUP(ROWS($E$2:E1495),$A$2:$B$991,2,0),"")</f>
        <v/>
      </c>
    </row>
    <row r="1496" spans="3:5" ht="12.75">
      <c r="C1496"/>
      <c r="E1496" t="str">
        <f>IFERROR(VLOOKUP(ROWS($E$2:E1496),$A$2:$B$991,2,0),"")</f>
        <v/>
      </c>
    </row>
    <row r="1497" spans="3:5" ht="12.75">
      <c r="C1497"/>
      <c r="E1497" t="str">
        <f>IFERROR(VLOOKUP(ROWS($E$2:E1497),$A$2:$B$991,2,0),"")</f>
        <v/>
      </c>
    </row>
    <row r="1498" spans="3:5" ht="12.75">
      <c r="C1498"/>
      <c r="E1498" t="str">
        <f>IFERROR(VLOOKUP(ROWS($E$2:E1498),$A$2:$B$991,2,0),"")</f>
        <v/>
      </c>
    </row>
    <row r="1499" spans="3:5" ht="12.75">
      <c r="C1499"/>
      <c r="E1499" t="str">
        <f>IFERROR(VLOOKUP(ROWS($E$2:E1499),$A$2:$B$991,2,0),"")</f>
        <v/>
      </c>
    </row>
    <row r="1500" spans="3:5" ht="12.75">
      <c r="C1500"/>
      <c r="E1500" t="str">
        <f>IFERROR(VLOOKUP(ROWS($E$2:E1500),$A$2:$B$991,2,0),"")</f>
        <v/>
      </c>
    </row>
    <row r="1501" spans="3:5" ht="12.75">
      <c r="C1501"/>
      <c r="E1501" t="str">
        <f>IFERROR(VLOOKUP(ROWS($E$2:E1501),$A$2:$B$991,2,0),"")</f>
        <v/>
      </c>
    </row>
    <row r="1502" spans="3:5" ht="12.75">
      <c r="C1502"/>
      <c r="E1502" t="str">
        <f>IFERROR(VLOOKUP(ROWS($E$2:E1502),$A$2:$B$991,2,0),"")</f>
        <v/>
      </c>
    </row>
    <row r="1503" spans="3:5" ht="12.75">
      <c r="C1503"/>
      <c r="E1503" t="str">
        <f>IFERROR(VLOOKUP(ROWS($E$2:E1503),$A$2:$B$991,2,0),"")</f>
        <v/>
      </c>
    </row>
    <row r="1504" spans="3:5" ht="12.75">
      <c r="C1504"/>
      <c r="E1504" t="str">
        <f>IFERROR(VLOOKUP(ROWS($E$2:E1504),$A$2:$B$991,2,0),"")</f>
        <v/>
      </c>
    </row>
    <row r="1505" spans="3:5" ht="12.75">
      <c r="C1505"/>
      <c r="E1505" t="str">
        <f>IFERROR(VLOOKUP(ROWS($E$2:E1505),$A$2:$B$991,2,0),"")</f>
        <v/>
      </c>
    </row>
    <row r="1506" spans="3:5" ht="12.75">
      <c r="C1506"/>
      <c r="E1506" t="str">
        <f>IFERROR(VLOOKUP(ROWS($E$2:E1506),$A$2:$B$991,2,0),"")</f>
        <v/>
      </c>
    </row>
    <row r="1507" spans="3:5" ht="12.75">
      <c r="C1507"/>
      <c r="E1507" t="str">
        <f>IFERROR(VLOOKUP(ROWS($E$2:E1507),$A$2:$B$991,2,0),"")</f>
        <v/>
      </c>
    </row>
    <row r="1508" spans="3:5" ht="12.75">
      <c r="C1508"/>
      <c r="E1508" t="str">
        <f>IFERROR(VLOOKUP(ROWS($E$2:E1508),$A$2:$B$991,2,0),"")</f>
        <v/>
      </c>
    </row>
    <row r="1509" spans="3:5" ht="12.75">
      <c r="C1509"/>
      <c r="E1509" t="str">
        <f>IFERROR(VLOOKUP(ROWS($E$2:E1509),$A$2:$B$991,2,0),"")</f>
        <v/>
      </c>
    </row>
    <row r="1510" spans="3:5" ht="12.75">
      <c r="C1510"/>
      <c r="E1510" t="str">
        <f>IFERROR(VLOOKUP(ROWS($E$2:E1510),$A$2:$B$991,2,0),"")</f>
        <v/>
      </c>
    </row>
    <row r="1511" spans="3:5" ht="12.75">
      <c r="C1511"/>
      <c r="E1511" t="str">
        <f>IFERROR(VLOOKUP(ROWS($E$2:E1511),$A$2:$B$991,2,0),"")</f>
        <v/>
      </c>
    </row>
    <row r="1512" spans="3:5" ht="12.75">
      <c r="C1512"/>
      <c r="E1512" t="str">
        <f>IFERROR(VLOOKUP(ROWS($E$2:E1512),$A$2:$B$991,2,0),"")</f>
        <v/>
      </c>
    </row>
    <row r="1513" spans="3:5" ht="12.75">
      <c r="C1513"/>
      <c r="E1513" t="str">
        <f>IFERROR(VLOOKUP(ROWS($E$2:E1513),$A$2:$B$991,2,0),"")</f>
        <v/>
      </c>
    </row>
    <row r="1514" spans="3:5" ht="12.75">
      <c r="C1514"/>
      <c r="E1514" t="str">
        <f>IFERROR(VLOOKUP(ROWS($E$2:E1514),$A$2:$B$991,2,0),"")</f>
        <v/>
      </c>
    </row>
    <row r="1515" spans="3:5" ht="12.75">
      <c r="C1515"/>
      <c r="E1515" t="str">
        <f>IFERROR(VLOOKUP(ROWS($E$2:E1515),$A$2:$B$991,2,0),"")</f>
        <v/>
      </c>
    </row>
    <row r="1516" spans="3:5" ht="12.75">
      <c r="C1516"/>
      <c r="E1516" t="str">
        <f>IFERROR(VLOOKUP(ROWS($E$2:E1516),$A$2:$B$991,2,0),"")</f>
        <v/>
      </c>
    </row>
    <row r="1517" spans="3:5" ht="12.75">
      <c r="C1517"/>
      <c r="E1517" t="str">
        <f>IFERROR(VLOOKUP(ROWS($E$2:E1517),$A$2:$B$991,2,0),"")</f>
        <v/>
      </c>
    </row>
    <row r="1518" spans="3:5" ht="12.75">
      <c r="C1518"/>
      <c r="E1518" t="str">
        <f>IFERROR(VLOOKUP(ROWS($E$2:E1518),$A$2:$B$991,2,0),"")</f>
        <v/>
      </c>
    </row>
    <row r="1519" spans="3:5" ht="12.75">
      <c r="C1519"/>
      <c r="E1519" t="str">
        <f>IFERROR(VLOOKUP(ROWS($E$2:E1519),$A$2:$B$991,2,0),"")</f>
        <v/>
      </c>
    </row>
    <row r="1520" spans="3:5" ht="12.75">
      <c r="C1520"/>
      <c r="E1520" t="str">
        <f>IFERROR(VLOOKUP(ROWS($E$2:E1520),$A$2:$B$991,2,0),"")</f>
        <v/>
      </c>
    </row>
    <row r="1521" spans="3:5" ht="12.75">
      <c r="C1521"/>
      <c r="E1521" t="str">
        <f>IFERROR(VLOOKUP(ROWS($E$2:E1521),$A$2:$B$991,2,0),"")</f>
        <v/>
      </c>
    </row>
    <row r="1522" spans="3:5" ht="12.75">
      <c r="C1522"/>
      <c r="E1522" t="str">
        <f>IFERROR(VLOOKUP(ROWS($E$2:E1522),$A$2:$B$991,2,0),"")</f>
        <v/>
      </c>
    </row>
    <row r="1523" spans="3:5" ht="12.75">
      <c r="C1523"/>
      <c r="E1523" t="str">
        <f>IFERROR(VLOOKUP(ROWS($E$2:E1523),$A$2:$B$991,2,0),"")</f>
        <v/>
      </c>
    </row>
    <row r="1524" spans="3:5" ht="12.75">
      <c r="C1524"/>
      <c r="E1524" t="str">
        <f>IFERROR(VLOOKUP(ROWS($E$2:E1524),$A$2:$B$991,2,0),"")</f>
        <v/>
      </c>
    </row>
    <row r="1525" spans="3:5" ht="12.75">
      <c r="C1525"/>
      <c r="E1525" t="str">
        <f>IFERROR(VLOOKUP(ROWS($E$2:E1525),$A$2:$B$991,2,0),"")</f>
        <v/>
      </c>
    </row>
    <row r="1526" spans="3:5" ht="12.75">
      <c r="C1526"/>
      <c r="E1526" t="str">
        <f>IFERROR(VLOOKUP(ROWS($E$2:E1526),$A$2:$B$991,2,0),"")</f>
        <v/>
      </c>
    </row>
    <row r="1527" spans="3:5" ht="12.75">
      <c r="C1527"/>
      <c r="E1527" t="str">
        <f>IFERROR(VLOOKUP(ROWS($E$2:E1527),$A$2:$B$991,2,0),"")</f>
        <v/>
      </c>
    </row>
    <row r="1528" spans="3:5" ht="12.75">
      <c r="C1528"/>
      <c r="E1528" t="str">
        <f>IFERROR(VLOOKUP(ROWS($E$2:E1528),$A$2:$B$991,2,0),"")</f>
        <v/>
      </c>
    </row>
    <row r="1529" spans="3:5" ht="12.75">
      <c r="C1529"/>
      <c r="E1529" t="str">
        <f>IFERROR(VLOOKUP(ROWS($E$2:E1529),$A$2:$B$991,2,0),"")</f>
        <v/>
      </c>
    </row>
    <row r="1530" spans="3:5" ht="12.75">
      <c r="C1530"/>
      <c r="E1530" t="str">
        <f>IFERROR(VLOOKUP(ROWS($E$2:E1530),$A$2:$B$991,2,0),"")</f>
        <v/>
      </c>
    </row>
    <row r="1531" spans="3:5" ht="12.75">
      <c r="C1531"/>
      <c r="E1531" t="str">
        <f>IFERROR(VLOOKUP(ROWS($E$2:E1531),$A$2:$B$991,2,0),"")</f>
        <v/>
      </c>
    </row>
    <row r="1532" spans="3:5" ht="12.75">
      <c r="C1532"/>
      <c r="E1532" t="str">
        <f>IFERROR(VLOOKUP(ROWS($E$2:E1532),$A$2:$B$991,2,0),"")</f>
        <v/>
      </c>
    </row>
    <row r="1533" spans="3:5" ht="12.75">
      <c r="C1533"/>
      <c r="E1533" t="str">
        <f>IFERROR(VLOOKUP(ROWS($E$2:E1533),$A$2:$B$991,2,0),"")</f>
        <v/>
      </c>
    </row>
    <row r="1534" spans="3:5" ht="12.75">
      <c r="C1534"/>
      <c r="E1534" t="str">
        <f>IFERROR(VLOOKUP(ROWS($E$2:E1534),$A$2:$B$991,2,0),"")</f>
        <v/>
      </c>
    </row>
    <row r="1535" spans="3:5" ht="12.75">
      <c r="C1535"/>
      <c r="E1535" t="str">
        <f>IFERROR(VLOOKUP(ROWS($E$2:E1535),$A$2:$B$991,2,0),"")</f>
        <v/>
      </c>
    </row>
    <row r="1536" spans="3:5" ht="12.75">
      <c r="C1536"/>
      <c r="E1536" t="str">
        <f>IFERROR(VLOOKUP(ROWS($E$2:E1536),$A$2:$B$991,2,0),"")</f>
        <v/>
      </c>
    </row>
    <row r="1537" spans="3:5" ht="12.75">
      <c r="C1537"/>
      <c r="E1537" t="str">
        <f>IFERROR(VLOOKUP(ROWS($E$2:E1537),$A$2:$B$991,2,0),"")</f>
        <v/>
      </c>
    </row>
    <row r="1538" spans="3:5" ht="12.75">
      <c r="C1538"/>
      <c r="E1538" t="str">
        <f>IFERROR(VLOOKUP(ROWS($E$2:E1538),$A$2:$B$991,2,0),"")</f>
        <v/>
      </c>
    </row>
    <row r="1539" spans="3:5" ht="12.75">
      <c r="C1539"/>
      <c r="E1539" t="str">
        <f>IFERROR(VLOOKUP(ROWS($E$2:E1539),$A$2:$B$991,2,0),"")</f>
        <v/>
      </c>
    </row>
    <row r="1540" spans="3:5" ht="12.75">
      <c r="C1540"/>
      <c r="E1540" t="str">
        <f>IFERROR(VLOOKUP(ROWS($E$2:E1540),$A$2:$B$991,2,0),"")</f>
        <v/>
      </c>
    </row>
    <row r="1541" spans="3:5" ht="12.75">
      <c r="C1541"/>
      <c r="E1541" t="str">
        <f>IFERROR(VLOOKUP(ROWS($E$2:E1541),$A$2:$B$991,2,0),"")</f>
        <v/>
      </c>
    </row>
    <row r="1542" spans="3:5" ht="12.75">
      <c r="C1542"/>
      <c r="E1542" t="str">
        <f>IFERROR(VLOOKUP(ROWS($E$2:E1542),$A$2:$B$991,2,0),"")</f>
        <v/>
      </c>
    </row>
    <row r="1543" spans="3:5" ht="12.75">
      <c r="C1543"/>
      <c r="E1543" t="str">
        <f>IFERROR(VLOOKUP(ROWS($E$2:E1543),$A$2:$B$991,2,0),"")</f>
        <v/>
      </c>
    </row>
    <row r="1544" spans="3:5" ht="12.75">
      <c r="C1544"/>
      <c r="E1544" t="str">
        <f>IFERROR(VLOOKUP(ROWS($E$2:E1544),$A$2:$B$991,2,0),"")</f>
        <v/>
      </c>
    </row>
    <row r="1545" spans="3:5" ht="12.75">
      <c r="C1545"/>
      <c r="E1545" t="str">
        <f>IFERROR(VLOOKUP(ROWS($E$2:E1545),$A$2:$B$991,2,0),"")</f>
        <v/>
      </c>
    </row>
    <row r="1546" spans="3:5" ht="12.75">
      <c r="C1546"/>
      <c r="E1546" t="str">
        <f>IFERROR(VLOOKUP(ROWS($E$2:E1546),$A$2:$B$991,2,0),"")</f>
        <v/>
      </c>
    </row>
    <row r="1547" spans="3:5" ht="12.75">
      <c r="C1547"/>
      <c r="E1547" t="str">
        <f>IFERROR(VLOOKUP(ROWS($E$2:E1547),$A$2:$B$991,2,0),"")</f>
        <v/>
      </c>
    </row>
    <row r="1548" spans="3:5" ht="12.75">
      <c r="C1548"/>
      <c r="E1548" t="str">
        <f>IFERROR(VLOOKUP(ROWS($E$2:E1548),$A$2:$B$991,2,0),"")</f>
        <v/>
      </c>
    </row>
    <row r="1549" spans="3:5" ht="12.75">
      <c r="C1549"/>
      <c r="E1549" t="str">
        <f>IFERROR(VLOOKUP(ROWS($E$2:E1549),$A$2:$B$991,2,0),"")</f>
        <v/>
      </c>
    </row>
    <row r="1550" spans="3:5" ht="12.75">
      <c r="C1550"/>
      <c r="E1550" t="str">
        <f>IFERROR(VLOOKUP(ROWS($E$2:E1550),$A$2:$B$991,2,0),"")</f>
        <v/>
      </c>
    </row>
    <row r="1551" spans="3:5" ht="12.75">
      <c r="C1551"/>
      <c r="E1551" t="str">
        <f>IFERROR(VLOOKUP(ROWS($E$2:E1551),$A$2:$B$991,2,0),"")</f>
        <v/>
      </c>
    </row>
    <row r="1552" spans="3:5" ht="12.75">
      <c r="C1552"/>
      <c r="E1552" t="str">
        <f>IFERROR(VLOOKUP(ROWS($E$2:E1552),$A$2:$B$991,2,0),"")</f>
        <v/>
      </c>
    </row>
    <row r="1553" spans="3:5" ht="12.75">
      <c r="C1553"/>
      <c r="E1553" t="str">
        <f>IFERROR(VLOOKUP(ROWS($E$2:E1553),$A$2:$B$991,2,0),"")</f>
        <v/>
      </c>
    </row>
    <row r="1554" spans="3:5" ht="12.75">
      <c r="C1554"/>
      <c r="E1554" t="str">
        <f>IFERROR(VLOOKUP(ROWS($E$2:E1554),$A$2:$B$991,2,0),"")</f>
        <v/>
      </c>
    </row>
    <row r="1555" spans="3:5" ht="12.75">
      <c r="C1555"/>
      <c r="E1555" t="str">
        <f>IFERROR(VLOOKUP(ROWS($E$2:E1555),$A$2:$B$991,2,0),"")</f>
        <v/>
      </c>
    </row>
    <row r="1556" spans="3:5" ht="12.75">
      <c r="C1556"/>
      <c r="E1556" t="str">
        <f>IFERROR(VLOOKUP(ROWS($E$2:E1556),$A$2:$B$991,2,0),"")</f>
        <v/>
      </c>
    </row>
    <row r="1557" spans="3:5" ht="12.75">
      <c r="C1557"/>
      <c r="E1557" t="str">
        <f>IFERROR(VLOOKUP(ROWS($E$2:E1557),$A$2:$B$991,2,0),"")</f>
        <v/>
      </c>
    </row>
    <row r="1558" spans="3:5" ht="12.75">
      <c r="C1558"/>
      <c r="E1558" t="str">
        <f>IFERROR(VLOOKUP(ROWS($E$2:E1558),$A$2:$B$991,2,0),"")</f>
        <v/>
      </c>
    </row>
    <row r="1559" spans="3:5" ht="12.75">
      <c r="C1559"/>
      <c r="E1559" t="str">
        <f>IFERROR(VLOOKUP(ROWS($E$2:E1559),$A$2:$B$991,2,0),"")</f>
        <v/>
      </c>
    </row>
    <row r="1560" spans="3:5" ht="12.75">
      <c r="C1560"/>
      <c r="E1560" t="str">
        <f>IFERROR(VLOOKUP(ROWS($E$2:E1560),$A$2:$B$991,2,0),"")</f>
        <v/>
      </c>
    </row>
    <row r="1561" spans="3:5" ht="12.75">
      <c r="C1561"/>
      <c r="E1561" t="str">
        <f>IFERROR(VLOOKUP(ROWS($E$2:E1561),$A$2:$B$991,2,0),"")</f>
        <v/>
      </c>
    </row>
    <row r="1562" spans="3:5" ht="12.75">
      <c r="C1562"/>
      <c r="E1562" t="str">
        <f>IFERROR(VLOOKUP(ROWS($E$2:E1562),$A$2:$B$991,2,0),"")</f>
        <v/>
      </c>
    </row>
    <row r="1563" spans="3:5" ht="12.75">
      <c r="C1563"/>
      <c r="E1563" t="str">
        <f>IFERROR(VLOOKUP(ROWS($E$2:E1563),$A$2:$B$991,2,0),"")</f>
        <v/>
      </c>
    </row>
    <row r="1564" spans="3:5" ht="12.75">
      <c r="C1564"/>
      <c r="E1564" t="str">
        <f>IFERROR(VLOOKUP(ROWS($E$2:E1564),$A$2:$B$991,2,0),"")</f>
        <v/>
      </c>
    </row>
    <row r="1565" spans="3:5" ht="12.75">
      <c r="C1565"/>
      <c r="E1565" t="str">
        <f>IFERROR(VLOOKUP(ROWS($E$2:E1565),$A$2:$B$991,2,0),"")</f>
        <v/>
      </c>
    </row>
    <row r="1566" spans="3:5" ht="12.75">
      <c r="C1566"/>
      <c r="E1566" t="str">
        <f>IFERROR(VLOOKUP(ROWS($E$2:E1566),$A$2:$B$991,2,0),"")</f>
        <v/>
      </c>
    </row>
    <row r="1567" spans="3:5" ht="12.75">
      <c r="C1567"/>
      <c r="E1567" t="str">
        <f>IFERROR(VLOOKUP(ROWS($E$2:E1567),$A$2:$B$991,2,0),"")</f>
        <v/>
      </c>
    </row>
    <row r="1568" spans="3:5" ht="12.75">
      <c r="C1568"/>
      <c r="E1568" t="str">
        <f>IFERROR(VLOOKUP(ROWS($E$2:E1568),$A$2:$B$991,2,0),"")</f>
        <v/>
      </c>
    </row>
    <row r="1569" spans="3:5" ht="12.75">
      <c r="C1569"/>
      <c r="E1569" t="str">
        <f>IFERROR(VLOOKUP(ROWS($E$2:E1569),$A$2:$B$991,2,0),"")</f>
        <v/>
      </c>
    </row>
    <row r="1570" spans="3:5" ht="12.75">
      <c r="C1570"/>
      <c r="E1570" t="str">
        <f>IFERROR(VLOOKUP(ROWS($E$2:E1570),$A$2:$B$991,2,0),"")</f>
        <v/>
      </c>
    </row>
    <row r="1571" spans="3:5" ht="12.75">
      <c r="C1571"/>
      <c r="E1571" t="str">
        <f>IFERROR(VLOOKUP(ROWS($E$2:E1571),$A$2:$B$991,2,0),"")</f>
        <v/>
      </c>
    </row>
    <row r="1572" spans="3:5" ht="12.75">
      <c r="C1572"/>
      <c r="E1572" t="str">
        <f>IFERROR(VLOOKUP(ROWS($E$2:E1572),$A$2:$B$991,2,0),"")</f>
        <v/>
      </c>
    </row>
    <row r="1573" spans="3:5" ht="12.75">
      <c r="C1573"/>
      <c r="E1573" t="str">
        <f>IFERROR(VLOOKUP(ROWS($E$2:E1573),$A$2:$B$991,2,0),"")</f>
        <v/>
      </c>
    </row>
    <row r="1574" spans="3:5" ht="12.75">
      <c r="C1574"/>
      <c r="E1574" t="str">
        <f>IFERROR(VLOOKUP(ROWS($E$2:E1574),$A$2:$B$991,2,0),"")</f>
        <v/>
      </c>
    </row>
    <row r="1575" spans="3:5" ht="12.75">
      <c r="C1575"/>
      <c r="E1575" t="str">
        <f>IFERROR(VLOOKUP(ROWS($E$2:E1575),$A$2:$B$991,2,0),"")</f>
        <v/>
      </c>
    </row>
    <row r="1576" spans="3:5" ht="12.75">
      <c r="C1576"/>
      <c r="E1576" t="str">
        <f>IFERROR(VLOOKUP(ROWS($E$2:E1576),$A$2:$B$991,2,0),"")</f>
        <v/>
      </c>
    </row>
    <row r="1577" spans="3:5" ht="12.75">
      <c r="C1577"/>
      <c r="E1577" t="str">
        <f>IFERROR(VLOOKUP(ROWS($E$2:E1577),$A$2:$B$991,2,0),"")</f>
        <v/>
      </c>
    </row>
    <row r="1578" spans="3:5" ht="12.75">
      <c r="C1578"/>
      <c r="E1578" t="str">
        <f>IFERROR(VLOOKUP(ROWS($E$2:E1578),$A$2:$B$991,2,0),"")</f>
        <v/>
      </c>
    </row>
    <row r="1579" spans="3:5" ht="12.75">
      <c r="C1579"/>
      <c r="E1579" t="str">
        <f>IFERROR(VLOOKUP(ROWS($E$2:E1579),$A$2:$B$991,2,0),"")</f>
        <v/>
      </c>
    </row>
    <row r="1580" spans="3:5" ht="12.75">
      <c r="C1580"/>
      <c r="E1580" t="str">
        <f>IFERROR(VLOOKUP(ROWS($E$2:E1580),$A$2:$B$991,2,0),"")</f>
        <v/>
      </c>
    </row>
    <row r="1581" spans="3:5" ht="12.75">
      <c r="C1581"/>
      <c r="E1581" t="str">
        <f>IFERROR(VLOOKUP(ROWS($E$2:E1581),$A$2:$B$991,2,0),"")</f>
        <v/>
      </c>
    </row>
    <row r="1582" spans="3:5" ht="12.75">
      <c r="C1582"/>
      <c r="E1582" t="str">
        <f>IFERROR(VLOOKUP(ROWS($E$2:E1582),$A$2:$B$991,2,0),"")</f>
        <v/>
      </c>
    </row>
    <row r="1583" spans="3:5" ht="12.75">
      <c r="C1583"/>
      <c r="E1583" t="str">
        <f>IFERROR(VLOOKUP(ROWS($E$2:E1583),$A$2:$B$991,2,0),"")</f>
        <v/>
      </c>
    </row>
    <row r="1584" spans="3:5" ht="12.75">
      <c r="C1584"/>
      <c r="E1584" t="str">
        <f>IFERROR(VLOOKUP(ROWS($E$2:E1584),$A$2:$B$991,2,0),"")</f>
        <v/>
      </c>
    </row>
    <row r="1585" spans="3:5" ht="12.75">
      <c r="C1585"/>
      <c r="E1585" t="str">
        <f>IFERROR(VLOOKUP(ROWS($E$2:E1585),$A$2:$B$991,2,0),"")</f>
        <v/>
      </c>
    </row>
    <row r="1586" spans="3:5" ht="12.75">
      <c r="C1586"/>
      <c r="E1586" t="str">
        <f>IFERROR(VLOOKUP(ROWS($E$2:E1586),$A$2:$B$991,2,0),"")</f>
        <v/>
      </c>
    </row>
    <row r="1587" spans="3:5" ht="12.75">
      <c r="C1587"/>
      <c r="E1587" t="str">
        <f>IFERROR(VLOOKUP(ROWS($E$2:E1587),$A$2:$B$991,2,0),"")</f>
        <v/>
      </c>
    </row>
    <row r="1588" spans="3:5" ht="12.75">
      <c r="C1588"/>
      <c r="E1588" t="str">
        <f>IFERROR(VLOOKUP(ROWS($E$2:E1588),$A$2:$B$991,2,0),"")</f>
        <v/>
      </c>
    </row>
    <row r="1589" spans="3:5" ht="12.75">
      <c r="C1589"/>
      <c r="E1589" t="str">
        <f>IFERROR(VLOOKUP(ROWS($E$2:E1589),$A$2:$B$991,2,0),"")</f>
        <v/>
      </c>
    </row>
    <row r="1590" spans="3:5" ht="12.75">
      <c r="C1590"/>
      <c r="E1590" t="str">
        <f>IFERROR(VLOOKUP(ROWS($E$2:E1590),$A$2:$B$991,2,0),"")</f>
        <v/>
      </c>
    </row>
    <row r="1591" spans="3:5" ht="12.75">
      <c r="C1591"/>
      <c r="E1591" t="str">
        <f>IFERROR(VLOOKUP(ROWS($E$2:E1591),$A$2:$B$991,2,0),"")</f>
        <v/>
      </c>
    </row>
    <row r="1592" spans="3:5" ht="12.75">
      <c r="C1592"/>
      <c r="E1592" t="str">
        <f>IFERROR(VLOOKUP(ROWS($E$2:E1592),$A$2:$B$991,2,0),"")</f>
        <v/>
      </c>
    </row>
    <row r="1593" spans="3:5" ht="12.75">
      <c r="C1593"/>
      <c r="E1593" t="str">
        <f>IFERROR(VLOOKUP(ROWS($E$2:E1593),$A$2:$B$991,2,0),"")</f>
        <v/>
      </c>
    </row>
    <row r="1594" spans="3:5" ht="12.75">
      <c r="C1594"/>
      <c r="E1594" t="str">
        <f>IFERROR(VLOOKUP(ROWS($E$2:E1594),$A$2:$B$991,2,0),"")</f>
        <v/>
      </c>
    </row>
    <row r="1595" spans="3:5" ht="12.75">
      <c r="C1595"/>
      <c r="E1595" t="str">
        <f>IFERROR(VLOOKUP(ROWS($E$2:E1595),$A$2:$B$991,2,0),"")</f>
        <v/>
      </c>
    </row>
    <row r="1596" spans="3:5" ht="12.75">
      <c r="C1596"/>
      <c r="E1596" t="str">
        <f>IFERROR(VLOOKUP(ROWS($E$2:E1596),$A$2:$B$991,2,0),"")</f>
        <v/>
      </c>
    </row>
    <row r="1597" spans="3:5" ht="12.75">
      <c r="C1597"/>
      <c r="E1597" t="str">
        <f>IFERROR(VLOOKUP(ROWS($E$2:E1597),$A$2:$B$991,2,0),"")</f>
        <v/>
      </c>
    </row>
    <row r="1598" spans="3:5" ht="12.75">
      <c r="C1598"/>
      <c r="E1598" t="str">
        <f>IFERROR(VLOOKUP(ROWS($E$2:E1598),$A$2:$B$991,2,0),"")</f>
        <v/>
      </c>
    </row>
    <row r="1599" spans="3:5" ht="12.75">
      <c r="C1599"/>
      <c r="E1599" t="str">
        <f>IFERROR(VLOOKUP(ROWS($E$2:E1599),$A$2:$B$991,2,0),"")</f>
        <v/>
      </c>
    </row>
    <row r="1600" spans="3:5" ht="12.75">
      <c r="C1600"/>
      <c r="E1600" t="str">
        <f>IFERROR(VLOOKUP(ROWS($E$2:E1600),$A$2:$B$991,2,0),"")</f>
        <v/>
      </c>
    </row>
    <row r="1601" spans="3:5" ht="12.75">
      <c r="C1601"/>
      <c r="E1601" t="str">
        <f>IFERROR(VLOOKUP(ROWS($E$2:E1601),$A$2:$B$991,2,0),"")</f>
        <v/>
      </c>
    </row>
    <row r="1602" spans="3:5" ht="12.75">
      <c r="C1602"/>
      <c r="E1602" t="str">
        <f>IFERROR(VLOOKUP(ROWS($E$2:E1602),$A$2:$B$991,2,0),"")</f>
        <v/>
      </c>
    </row>
    <row r="1603" spans="3:5" ht="12.75">
      <c r="C1603"/>
      <c r="E1603" t="str">
        <f>IFERROR(VLOOKUP(ROWS($E$2:E1603),$A$2:$B$991,2,0),"")</f>
        <v/>
      </c>
    </row>
    <row r="1604" spans="3:5" ht="12.75">
      <c r="C1604"/>
      <c r="E1604" t="str">
        <f>IFERROR(VLOOKUP(ROWS($E$2:E1604),$A$2:$B$991,2,0),"")</f>
        <v/>
      </c>
    </row>
    <row r="1605" spans="3:5" ht="12.75">
      <c r="C1605"/>
      <c r="E1605" t="str">
        <f>IFERROR(VLOOKUP(ROWS($E$2:E1605),$A$2:$B$991,2,0),"")</f>
        <v/>
      </c>
    </row>
    <row r="1606" spans="3:5" ht="12.75">
      <c r="C1606"/>
      <c r="E1606" t="str">
        <f>IFERROR(VLOOKUP(ROWS($E$2:E1606),$A$2:$B$991,2,0),"")</f>
        <v/>
      </c>
    </row>
    <row r="1607" spans="3:5" ht="12.75">
      <c r="C1607"/>
      <c r="E1607" t="str">
        <f>IFERROR(VLOOKUP(ROWS($E$2:E1607),$A$2:$B$991,2,0),"")</f>
        <v/>
      </c>
    </row>
    <row r="1608" spans="3:5" ht="12.75">
      <c r="C1608"/>
      <c r="E1608" t="str">
        <f>IFERROR(VLOOKUP(ROWS($E$2:E1608),$A$2:$B$991,2,0),"")</f>
        <v/>
      </c>
    </row>
    <row r="1609" spans="3:5" ht="12.75">
      <c r="C1609"/>
      <c r="E1609" t="str">
        <f>IFERROR(VLOOKUP(ROWS($E$2:E1609),$A$2:$B$991,2,0),"")</f>
        <v/>
      </c>
    </row>
    <row r="1610" spans="3:5" ht="12.75">
      <c r="C1610"/>
      <c r="E1610" t="str">
        <f>IFERROR(VLOOKUP(ROWS($E$2:E1610),$A$2:$B$991,2,0),"")</f>
        <v/>
      </c>
    </row>
    <row r="1611" spans="3:5" ht="12.75">
      <c r="C1611"/>
      <c r="E1611" t="str">
        <f>IFERROR(VLOOKUP(ROWS($E$2:E1611),$A$2:$B$991,2,0),"")</f>
        <v/>
      </c>
    </row>
    <row r="1612" spans="3:5" ht="12.75">
      <c r="C1612"/>
      <c r="E1612" t="str">
        <f>IFERROR(VLOOKUP(ROWS($E$2:E1612),$A$2:$B$991,2,0),"")</f>
        <v/>
      </c>
    </row>
    <row r="1613" spans="3:5" ht="12.75">
      <c r="C1613"/>
      <c r="E1613" t="str">
        <f>IFERROR(VLOOKUP(ROWS($E$2:E1613),$A$2:$B$991,2,0),"")</f>
        <v/>
      </c>
    </row>
    <row r="1614" spans="3:5" ht="12.75">
      <c r="C1614"/>
      <c r="E1614" t="str">
        <f>IFERROR(VLOOKUP(ROWS($E$2:E1614),$A$2:$B$991,2,0),"")</f>
        <v/>
      </c>
    </row>
    <row r="1615" spans="3:5" ht="12.75">
      <c r="C1615"/>
      <c r="E1615" t="str">
        <f>IFERROR(VLOOKUP(ROWS($E$2:E1615),$A$2:$B$991,2,0),"")</f>
        <v/>
      </c>
    </row>
    <row r="1616" spans="3:5" ht="12.75">
      <c r="C1616"/>
      <c r="E1616" t="str">
        <f>IFERROR(VLOOKUP(ROWS($E$2:E1616),$A$2:$B$991,2,0),"")</f>
        <v/>
      </c>
    </row>
    <row r="1617" spans="3:5" ht="12.75">
      <c r="C1617"/>
      <c r="E1617" t="str">
        <f>IFERROR(VLOOKUP(ROWS($E$2:E1617),$A$2:$B$991,2,0),"")</f>
        <v/>
      </c>
    </row>
    <row r="1618" spans="3:5" ht="12.75">
      <c r="C1618"/>
      <c r="E1618" t="str">
        <f>IFERROR(VLOOKUP(ROWS($E$2:E1618),$A$2:$B$991,2,0),"")</f>
        <v/>
      </c>
    </row>
    <row r="1619" spans="3:5" ht="12.75">
      <c r="C1619"/>
      <c r="E1619" t="str">
        <f>IFERROR(VLOOKUP(ROWS($E$2:E1619),$A$2:$B$991,2,0),"")</f>
        <v/>
      </c>
    </row>
    <row r="1620" spans="3:5" ht="12.75">
      <c r="C1620"/>
      <c r="E1620" t="str">
        <f>IFERROR(VLOOKUP(ROWS($E$2:E1620),$A$2:$B$991,2,0),"")</f>
        <v/>
      </c>
    </row>
    <row r="1621" spans="3:5" ht="12.75">
      <c r="C1621"/>
      <c r="E1621" t="str">
        <f>IFERROR(VLOOKUP(ROWS($E$2:E1621),$A$2:$B$991,2,0),"")</f>
        <v/>
      </c>
    </row>
    <row r="1622" spans="3:5" ht="12.75">
      <c r="C1622"/>
      <c r="E1622" t="str">
        <f>IFERROR(VLOOKUP(ROWS($E$2:E1622),$A$2:$B$991,2,0),"")</f>
        <v/>
      </c>
    </row>
    <row r="1623" spans="3:5" ht="12.75">
      <c r="C1623"/>
      <c r="E1623" t="str">
        <f>IFERROR(VLOOKUP(ROWS($E$2:E1623),$A$2:$B$991,2,0),"")</f>
        <v/>
      </c>
    </row>
    <row r="1624" spans="3:5" ht="12.75">
      <c r="C1624"/>
      <c r="E1624" t="str">
        <f>IFERROR(VLOOKUP(ROWS($E$2:E1624),$A$2:$B$991,2,0),"")</f>
        <v/>
      </c>
    </row>
    <row r="1625" spans="3:5" ht="12.75">
      <c r="C1625"/>
      <c r="E1625" t="str">
        <f>IFERROR(VLOOKUP(ROWS($E$2:E1625),$A$2:$B$991,2,0),"")</f>
        <v/>
      </c>
    </row>
    <row r="1626" spans="3:5" ht="12.75">
      <c r="C1626"/>
      <c r="E1626" t="str">
        <f>IFERROR(VLOOKUP(ROWS($E$2:E1626),$A$2:$B$991,2,0),"")</f>
        <v/>
      </c>
    </row>
    <row r="1627" spans="3:5" ht="12.75">
      <c r="C1627"/>
      <c r="E1627" t="str">
        <f>IFERROR(VLOOKUP(ROWS($E$2:E1627),$A$2:$B$991,2,0),"")</f>
        <v/>
      </c>
    </row>
    <row r="1628" spans="3:5" ht="12.75">
      <c r="C1628"/>
      <c r="E1628" t="str">
        <f>IFERROR(VLOOKUP(ROWS($E$2:E1628),$A$2:$B$991,2,0),"")</f>
        <v/>
      </c>
    </row>
    <row r="1629" spans="3:5" ht="12.75">
      <c r="C1629"/>
      <c r="E1629" t="str">
        <f>IFERROR(VLOOKUP(ROWS($E$2:E1629),$A$2:$B$991,2,0),"")</f>
        <v/>
      </c>
    </row>
    <row r="1630" spans="3:5" ht="12.75">
      <c r="C1630"/>
      <c r="E1630" t="str">
        <f>IFERROR(VLOOKUP(ROWS($E$2:E1630),$A$2:$B$991,2,0),"")</f>
        <v/>
      </c>
    </row>
    <row r="1631" spans="3:5" ht="12.75">
      <c r="C1631"/>
      <c r="E1631" t="str">
        <f>IFERROR(VLOOKUP(ROWS($E$2:E1631),$A$2:$B$991,2,0),"")</f>
        <v/>
      </c>
    </row>
    <row r="1632" spans="3:5" ht="12.75">
      <c r="C1632"/>
      <c r="E1632" t="str">
        <f>IFERROR(VLOOKUP(ROWS($E$2:E1632),$A$2:$B$991,2,0),"")</f>
        <v/>
      </c>
    </row>
    <row r="1633" spans="3:5" ht="12.75">
      <c r="C1633"/>
      <c r="E1633" t="str">
        <f>IFERROR(VLOOKUP(ROWS($E$2:E1633),$A$2:$B$991,2,0),"")</f>
        <v/>
      </c>
    </row>
    <row r="1634" spans="3:5" ht="12.75">
      <c r="C1634"/>
      <c r="E1634" t="str">
        <f>IFERROR(VLOOKUP(ROWS($E$2:E1634),$A$2:$B$991,2,0),"")</f>
        <v/>
      </c>
    </row>
    <row r="1635" spans="3:5" ht="12.75">
      <c r="C1635"/>
      <c r="E1635" t="str">
        <f>IFERROR(VLOOKUP(ROWS($E$2:E1635),$A$2:$B$991,2,0),"")</f>
        <v/>
      </c>
    </row>
    <row r="1636" spans="3:5" ht="12.75">
      <c r="C1636"/>
      <c r="E1636" t="str">
        <f>IFERROR(VLOOKUP(ROWS($E$2:E1636),$A$2:$B$991,2,0),"")</f>
        <v/>
      </c>
    </row>
    <row r="1637" spans="3:5" ht="12.75">
      <c r="C1637"/>
      <c r="E1637" t="str">
        <f>IFERROR(VLOOKUP(ROWS($E$2:E1637),$A$2:$B$991,2,0),"")</f>
        <v/>
      </c>
    </row>
    <row r="1638" spans="3:5" ht="12.75">
      <c r="C1638"/>
      <c r="E1638" t="str">
        <f>IFERROR(VLOOKUP(ROWS($E$2:E1638),$A$2:$B$991,2,0),"")</f>
        <v/>
      </c>
    </row>
    <row r="1639" spans="3:5" ht="12.75">
      <c r="C1639"/>
      <c r="E1639" t="str">
        <f>IFERROR(VLOOKUP(ROWS($E$2:E1639),$A$2:$B$991,2,0),"")</f>
        <v/>
      </c>
    </row>
    <row r="1640" spans="3:5" ht="12.75">
      <c r="C1640"/>
      <c r="E1640" t="str">
        <f>IFERROR(VLOOKUP(ROWS($E$2:E1640),$A$2:$B$991,2,0),"")</f>
        <v/>
      </c>
    </row>
    <row r="1641" spans="3:5" ht="12.75">
      <c r="C1641"/>
      <c r="E1641" t="str">
        <f>IFERROR(VLOOKUP(ROWS($E$2:E1641),$A$2:$B$991,2,0),"")</f>
        <v/>
      </c>
    </row>
    <row r="1642" spans="3:5" ht="12.75">
      <c r="C1642"/>
      <c r="E1642" t="str">
        <f>IFERROR(VLOOKUP(ROWS($E$2:E1642),$A$2:$B$991,2,0),"")</f>
        <v/>
      </c>
    </row>
    <row r="1643" spans="3:5" ht="12.75">
      <c r="C1643"/>
      <c r="E1643" t="str">
        <f>IFERROR(VLOOKUP(ROWS($E$2:E1643),$A$2:$B$991,2,0),"")</f>
        <v/>
      </c>
    </row>
    <row r="1644" spans="3:5" ht="12.75">
      <c r="C1644"/>
      <c r="E1644" t="str">
        <f>IFERROR(VLOOKUP(ROWS($E$2:E1644),$A$2:$B$991,2,0),"")</f>
        <v/>
      </c>
    </row>
    <row r="1645" spans="3:5" ht="12.75">
      <c r="C1645"/>
      <c r="E1645" t="str">
        <f>IFERROR(VLOOKUP(ROWS($E$2:E1645),$A$2:$B$991,2,0),"")</f>
        <v/>
      </c>
    </row>
    <row r="1646" spans="3:5" ht="12.75">
      <c r="C1646"/>
      <c r="E1646" t="str">
        <f>IFERROR(VLOOKUP(ROWS($E$2:E1646),$A$2:$B$991,2,0),"")</f>
        <v/>
      </c>
    </row>
    <row r="1647" spans="3:5" ht="12.75">
      <c r="C1647"/>
      <c r="E1647" t="str">
        <f>IFERROR(VLOOKUP(ROWS($E$2:E1647),$A$2:$B$991,2,0),"")</f>
        <v/>
      </c>
    </row>
    <row r="1648" spans="3:5" ht="12.75">
      <c r="C1648"/>
      <c r="E1648" t="str">
        <f>IFERROR(VLOOKUP(ROWS($E$2:E1648),$A$2:$B$991,2,0),"")</f>
        <v/>
      </c>
    </row>
    <row r="1649" spans="3:5" ht="12.75">
      <c r="C1649"/>
      <c r="E1649" t="str">
        <f>IFERROR(VLOOKUP(ROWS($E$2:E1649),$A$2:$B$991,2,0),"")</f>
        <v/>
      </c>
    </row>
    <row r="1650" spans="3:5" ht="12.75">
      <c r="C1650"/>
      <c r="E1650" t="str">
        <f>IFERROR(VLOOKUP(ROWS($E$2:E1650),$A$2:$B$991,2,0),"")</f>
        <v/>
      </c>
    </row>
    <row r="1651" spans="3:5" ht="12.75">
      <c r="C1651"/>
      <c r="E1651" t="str">
        <f>IFERROR(VLOOKUP(ROWS($E$2:E1651),$A$2:$B$991,2,0),"")</f>
        <v/>
      </c>
    </row>
    <row r="1652" spans="3:5" ht="12.75">
      <c r="C1652"/>
      <c r="E1652" t="str">
        <f>IFERROR(VLOOKUP(ROWS($E$2:E1652),$A$2:$B$991,2,0),"")</f>
        <v/>
      </c>
    </row>
    <row r="1653" spans="3:5" ht="12.75">
      <c r="C1653"/>
      <c r="E1653" t="str">
        <f>IFERROR(VLOOKUP(ROWS($E$2:E1653),$A$2:$B$991,2,0),"")</f>
        <v/>
      </c>
    </row>
    <row r="1654" spans="3:5" ht="12.75">
      <c r="C1654"/>
      <c r="E1654" t="str">
        <f>IFERROR(VLOOKUP(ROWS($E$2:E1654),$A$2:$B$991,2,0),"")</f>
        <v/>
      </c>
    </row>
    <row r="1655" spans="3:5" ht="12.75">
      <c r="C1655"/>
      <c r="E1655" t="str">
        <f>IFERROR(VLOOKUP(ROWS($E$2:E1655),$A$2:$B$991,2,0),"")</f>
        <v/>
      </c>
    </row>
    <row r="1656" spans="3:5" ht="12.75">
      <c r="C1656"/>
      <c r="E1656" t="str">
        <f>IFERROR(VLOOKUP(ROWS($E$2:E1656),$A$2:$B$991,2,0),"")</f>
        <v/>
      </c>
    </row>
    <row r="1657" spans="3:5" ht="12.75">
      <c r="C1657"/>
      <c r="E1657" t="str">
        <f>IFERROR(VLOOKUP(ROWS($E$2:E1657),$A$2:$B$991,2,0),"")</f>
        <v/>
      </c>
    </row>
    <row r="1658" spans="3:5" ht="12.75">
      <c r="C1658"/>
      <c r="E1658" t="str">
        <f>IFERROR(VLOOKUP(ROWS($E$2:E1658),$A$2:$B$991,2,0),"")</f>
        <v/>
      </c>
    </row>
    <row r="1659" spans="3:5" ht="12.75">
      <c r="C1659"/>
      <c r="E1659" t="str">
        <f>IFERROR(VLOOKUP(ROWS($E$2:E1659),$A$2:$B$991,2,0),"")</f>
        <v/>
      </c>
    </row>
    <row r="1660" spans="3:5" ht="12.75">
      <c r="C1660"/>
      <c r="E1660" t="str">
        <f>IFERROR(VLOOKUP(ROWS($E$2:E1660),$A$2:$B$991,2,0),"")</f>
        <v/>
      </c>
    </row>
    <row r="1661" spans="3:5" ht="12.75">
      <c r="C1661"/>
      <c r="E1661" t="str">
        <f>IFERROR(VLOOKUP(ROWS($E$2:E1661),$A$2:$B$991,2,0),"")</f>
        <v/>
      </c>
    </row>
    <row r="1662" spans="3:5" ht="12.75">
      <c r="C1662"/>
      <c r="E1662" t="str">
        <f>IFERROR(VLOOKUP(ROWS($E$2:E1662),$A$2:$B$991,2,0),"")</f>
        <v/>
      </c>
    </row>
    <row r="1663" spans="3:5" ht="12.75">
      <c r="C1663"/>
      <c r="E1663" t="str">
        <f>IFERROR(VLOOKUP(ROWS($E$2:E1663),$A$2:$B$991,2,0),"")</f>
        <v/>
      </c>
    </row>
    <row r="1664" spans="3:5" ht="12.75">
      <c r="C1664"/>
      <c r="E1664" t="str">
        <f>IFERROR(VLOOKUP(ROWS($E$2:E1664),$A$2:$B$991,2,0),"")</f>
        <v/>
      </c>
    </row>
    <row r="1665" spans="3:5" ht="12.75">
      <c r="C1665"/>
      <c r="E1665" t="str">
        <f>IFERROR(VLOOKUP(ROWS($E$2:E1665),$A$2:$B$991,2,0),"")</f>
        <v/>
      </c>
    </row>
    <row r="1666" spans="3:5" ht="12.75">
      <c r="C1666"/>
      <c r="E1666" t="str">
        <f>IFERROR(VLOOKUP(ROWS($E$2:E1666),$A$2:$B$991,2,0),"")</f>
        <v/>
      </c>
    </row>
    <row r="1667" spans="3:5" ht="12.75">
      <c r="C1667"/>
      <c r="E1667" t="str">
        <f>IFERROR(VLOOKUP(ROWS($E$2:E1667),$A$2:$B$991,2,0),"")</f>
        <v/>
      </c>
    </row>
    <row r="1668" spans="3:5" ht="12.75">
      <c r="C1668"/>
      <c r="E1668" t="str">
        <f>IFERROR(VLOOKUP(ROWS($E$2:E1668),$A$2:$B$991,2,0),"")</f>
        <v/>
      </c>
    </row>
    <row r="1669" spans="3:5" ht="12.75">
      <c r="C1669"/>
      <c r="E1669" t="str">
        <f>IFERROR(VLOOKUP(ROWS($E$2:E1669),$A$2:$B$991,2,0),"")</f>
        <v/>
      </c>
    </row>
    <row r="1670" spans="3:5" ht="12.75">
      <c r="C1670"/>
      <c r="E1670" t="str">
        <f>IFERROR(VLOOKUP(ROWS($E$2:E1670),$A$2:$B$991,2,0),"")</f>
        <v/>
      </c>
    </row>
    <row r="1671" spans="3:5" ht="12.75">
      <c r="C1671"/>
      <c r="E1671" t="str">
        <f>IFERROR(VLOOKUP(ROWS($E$2:E1671),$A$2:$B$991,2,0),"")</f>
        <v/>
      </c>
    </row>
    <row r="1672" spans="3:5" ht="12.75">
      <c r="C1672"/>
      <c r="E1672" t="str">
        <f>IFERROR(VLOOKUP(ROWS($E$2:E1672),$A$2:$B$991,2,0),"")</f>
        <v/>
      </c>
    </row>
    <row r="1673" spans="3:5" ht="12.75">
      <c r="C1673"/>
      <c r="E1673" t="str">
        <f>IFERROR(VLOOKUP(ROWS($E$2:E1673),$A$2:$B$991,2,0),"")</f>
        <v/>
      </c>
    </row>
    <row r="1674" spans="3:5" ht="12.75">
      <c r="C1674"/>
      <c r="E1674" t="str">
        <f>IFERROR(VLOOKUP(ROWS($E$2:E1674),$A$2:$B$991,2,0),"")</f>
        <v/>
      </c>
    </row>
    <row r="1675" spans="3:5" ht="12.75">
      <c r="C1675"/>
      <c r="E1675" t="str">
        <f>IFERROR(VLOOKUP(ROWS($E$2:E1675),$A$2:$B$991,2,0),"")</f>
        <v/>
      </c>
    </row>
    <row r="1676" spans="3:5" ht="12.75">
      <c r="C1676"/>
      <c r="E1676" t="str">
        <f>IFERROR(VLOOKUP(ROWS($E$2:E1676),$A$2:$B$991,2,0),"")</f>
        <v/>
      </c>
    </row>
    <row r="1677" spans="3:5" ht="12.75">
      <c r="C1677"/>
      <c r="E1677" t="str">
        <f>IFERROR(VLOOKUP(ROWS($E$2:E1677),$A$2:$B$991,2,0),"")</f>
        <v/>
      </c>
    </row>
    <row r="1678" spans="3:5" ht="12.75">
      <c r="C1678"/>
      <c r="E1678" t="str">
        <f>IFERROR(VLOOKUP(ROWS($E$2:E1678),$A$2:$B$991,2,0),"")</f>
        <v/>
      </c>
    </row>
    <row r="1679" spans="3:5" ht="12.75">
      <c r="C1679"/>
      <c r="E1679" t="str">
        <f>IFERROR(VLOOKUP(ROWS($E$2:E1679),$A$2:$B$991,2,0),"")</f>
        <v/>
      </c>
    </row>
    <row r="1680" spans="3:5" ht="12.75">
      <c r="C1680"/>
      <c r="E1680" t="str">
        <f>IFERROR(VLOOKUP(ROWS($E$2:E1680),$A$2:$B$991,2,0),"")</f>
        <v/>
      </c>
    </row>
    <row r="1681" spans="3:5" ht="12.75">
      <c r="C1681"/>
      <c r="E1681" t="str">
        <f>IFERROR(VLOOKUP(ROWS($E$2:E1681),$A$2:$B$991,2,0),"")</f>
        <v/>
      </c>
    </row>
    <row r="1682" spans="3:5" ht="12.75">
      <c r="C1682"/>
      <c r="E1682" t="str">
        <f>IFERROR(VLOOKUP(ROWS($E$2:E1682),$A$2:$B$991,2,0),"")</f>
        <v/>
      </c>
    </row>
    <row r="1683" spans="3:5" ht="12.75">
      <c r="C1683"/>
      <c r="E1683" t="str">
        <f>IFERROR(VLOOKUP(ROWS($E$2:E1683),$A$2:$B$991,2,0),"")</f>
        <v/>
      </c>
    </row>
    <row r="1684" spans="3:5" ht="12.75">
      <c r="C1684"/>
      <c r="E1684" t="str">
        <f>IFERROR(VLOOKUP(ROWS($E$2:E1684),$A$2:$B$991,2,0),"")</f>
        <v/>
      </c>
    </row>
    <row r="1685" spans="3:5" ht="12.75">
      <c r="C1685"/>
      <c r="E1685" t="str">
        <f>IFERROR(VLOOKUP(ROWS($E$2:E1685),$A$2:$B$991,2,0),"")</f>
        <v/>
      </c>
    </row>
    <row r="1686" spans="3:5" ht="12.75">
      <c r="C1686"/>
      <c r="E1686" t="str">
        <f>IFERROR(VLOOKUP(ROWS($E$2:E1686),$A$2:$B$991,2,0),"")</f>
        <v/>
      </c>
    </row>
    <row r="1687" spans="3:5" ht="12.75">
      <c r="C1687"/>
      <c r="E1687" t="str">
        <f>IFERROR(VLOOKUP(ROWS($E$2:E1687),$A$2:$B$991,2,0),"")</f>
        <v/>
      </c>
    </row>
    <row r="1688" spans="3:5" ht="12.75">
      <c r="C1688"/>
      <c r="E1688" t="str">
        <f>IFERROR(VLOOKUP(ROWS($E$2:E1688),$A$2:$B$991,2,0),"")</f>
        <v/>
      </c>
    </row>
    <row r="1689" spans="3:5" ht="12.75">
      <c r="C1689"/>
      <c r="E1689" t="str">
        <f>IFERROR(VLOOKUP(ROWS($E$2:E1689),$A$2:$B$991,2,0),"")</f>
        <v/>
      </c>
    </row>
    <row r="1690" spans="3:5" ht="12.75">
      <c r="C1690"/>
      <c r="E1690" t="str">
        <f>IFERROR(VLOOKUP(ROWS($E$2:E1690),$A$2:$B$991,2,0),"")</f>
        <v/>
      </c>
    </row>
    <row r="1691" spans="3:5" ht="12.75">
      <c r="C1691"/>
      <c r="E1691" t="str">
        <f>IFERROR(VLOOKUP(ROWS($E$2:E1691),$A$2:$B$991,2,0),"")</f>
        <v/>
      </c>
    </row>
    <row r="1692" spans="3:5" ht="12.75">
      <c r="C1692"/>
      <c r="E1692" t="str">
        <f>IFERROR(VLOOKUP(ROWS($E$2:E1692),$A$2:$B$991,2,0),"")</f>
        <v/>
      </c>
    </row>
    <row r="1693" spans="3:5" ht="12.75">
      <c r="C1693"/>
      <c r="E1693" t="str">
        <f>IFERROR(VLOOKUP(ROWS($E$2:E1693),$A$2:$B$991,2,0),"")</f>
        <v/>
      </c>
    </row>
    <row r="1694" spans="3:5" ht="12.75">
      <c r="C1694"/>
      <c r="E1694" t="str">
        <f>IFERROR(VLOOKUP(ROWS($E$2:E1694),$A$2:$B$991,2,0),"")</f>
        <v/>
      </c>
    </row>
    <row r="1695" spans="3:5" ht="12.75">
      <c r="C1695"/>
      <c r="E1695" t="str">
        <f>IFERROR(VLOOKUP(ROWS($E$2:E1695),$A$2:$B$991,2,0),"")</f>
        <v/>
      </c>
    </row>
    <row r="1696" spans="3:5" ht="12.75">
      <c r="C1696"/>
      <c r="E1696" t="str">
        <f>IFERROR(VLOOKUP(ROWS($E$2:E1696),$A$2:$B$991,2,0),"")</f>
        <v/>
      </c>
    </row>
    <row r="1697" spans="3:5" ht="12.75">
      <c r="C1697"/>
      <c r="E1697" t="str">
        <f>IFERROR(VLOOKUP(ROWS($E$2:E1697),$A$2:$B$991,2,0),"")</f>
        <v/>
      </c>
    </row>
    <row r="1698" spans="3:5" ht="12.75">
      <c r="C1698"/>
      <c r="E1698" t="str">
        <f>IFERROR(VLOOKUP(ROWS($E$2:E1698),$A$2:$B$991,2,0),"")</f>
        <v/>
      </c>
    </row>
    <row r="1699" spans="3:5" ht="12.75">
      <c r="C1699"/>
      <c r="E1699" t="str">
        <f>IFERROR(VLOOKUP(ROWS($E$2:E1699),$A$2:$B$991,2,0),"")</f>
        <v/>
      </c>
    </row>
    <row r="1700" spans="3:5" ht="12.75">
      <c r="C1700"/>
      <c r="E1700" t="str">
        <f>IFERROR(VLOOKUP(ROWS($E$2:E1700),$A$2:$B$991,2,0),"")</f>
        <v/>
      </c>
    </row>
    <row r="1701" spans="3:5" ht="12.75">
      <c r="C1701"/>
      <c r="E1701" t="str">
        <f>IFERROR(VLOOKUP(ROWS($E$2:E1701),$A$2:$B$991,2,0),"")</f>
        <v/>
      </c>
    </row>
    <row r="1702" spans="3:5" ht="12.75">
      <c r="C1702"/>
      <c r="E1702" t="str">
        <f>IFERROR(VLOOKUP(ROWS($E$2:E1702),$A$2:$B$991,2,0),"")</f>
        <v/>
      </c>
    </row>
    <row r="1703" spans="3:5" ht="12.75">
      <c r="C1703"/>
      <c r="E1703" t="str">
        <f>IFERROR(VLOOKUP(ROWS($E$2:E1703),$A$2:$B$991,2,0),"")</f>
        <v/>
      </c>
    </row>
    <row r="1704" spans="3:5" ht="12.75">
      <c r="C1704"/>
      <c r="E1704" t="str">
        <f>IFERROR(VLOOKUP(ROWS($E$2:E1704),$A$2:$B$991,2,0),"")</f>
        <v/>
      </c>
    </row>
    <row r="1705" spans="3:5" ht="12.75">
      <c r="C1705"/>
      <c r="E1705" t="str">
        <f>IFERROR(VLOOKUP(ROWS($E$2:E1705),$A$2:$B$991,2,0),"")</f>
        <v/>
      </c>
    </row>
    <row r="1706" spans="3:5" ht="12.75">
      <c r="C1706"/>
      <c r="E1706" t="str">
        <f>IFERROR(VLOOKUP(ROWS($E$2:E1706),$A$2:$B$991,2,0),"")</f>
        <v/>
      </c>
    </row>
    <row r="1707" spans="3:5" ht="12.75">
      <c r="C1707"/>
      <c r="E1707" t="str">
        <f>IFERROR(VLOOKUP(ROWS($E$2:E1707),$A$2:$B$991,2,0),"")</f>
        <v/>
      </c>
    </row>
    <row r="1708" spans="3:5" ht="12.75">
      <c r="C1708"/>
      <c r="E1708" t="str">
        <f>IFERROR(VLOOKUP(ROWS($E$2:E1708),$A$2:$B$991,2,0),"")</f>
        <v/>
      </c>
    </row>
    <row r="1709" spans="3:5" ht="12.75">
      <c r="C1709"/>
      <c r="E1709" t="str">
        <f>IFERROR(VLOOKUP(ROWS($E$2:E1709),$A$2:$B$991,2,0),"")</f>
        <v/>
      </c>
    </row>
    <row r="1710" spans="3:5" ht="12.75">
      <c r="C1710"/>
      <c r="E1710" t="str">
        <f>IFERROR(VLOOKUP(ROWS($E$2:E1710),$A$2:$B$991,2,0),"")</f>
        <v/>
      </c>
    </row>
    <row r="1711" spans="3:5" ht="12.75">
      <c r="C1711"/>
      <c r="E1711" t="str">
        <f>IFERROR(VLOOKUP(ROWS($E$2:E1711),$A$2:$B$991,2,0),"")</f>
        <v/>
      </c>
    </row>
    <row r="1712" spans="3:5" ht="12.75">
      <c r="C1712"/>
      <c r="E1712" t="str">
        <f>IFERROR(VLOOKUP(ROWS($E$2:E1712),$A$2:$B$991,2,0),"")</f>
        <v/>
      </c>
    </row>
    <row r="1713" spans="3:5" ht="12.75">
      <c r="C1713"/>
      <c r="E1713" t="str">
        <f>IFERROR(VLOOKUP(ROWS($E$2:E1713),$A$2:$B$991,2,0),"")</f>
        <v/>
      </c>
    </row>
    <row r="1714" spans="3:5" ht="12.75">
      <c r="C1714"/>
      <c r="E1714" t="str">
        <f>IFERROR(VLOOKUP(ROWS($E$2:E1714),$A$2:$B$991,2,0),"")</f>
        <v/>
      </c>
    </row>
    <row r="1715" spans="3:5" ht="12.75">
      <c r="C1715"/>
      <c r="E1715" t="str">
        <f>IFERROR(VLOOKUP(ROWS($E$2:E1715),$A$2:$B$991,2,0),"")</f>
        <v/>
      </c>
    </row>
    <row r="1716" spans="3:5" ht="12.75">
      <c r="C1716"/>
      <c r="E1716" t="str">
        <f>IFERROR(VLOOKUP(ROWS($E$2:E1716),$A$2:$B$991,2,0),"")</f>
        <v/>
      </c>
    </row>
    <row r="1717" spans="3:5" ht="12.75">
      <c r="C1717"/>
      <c r="E1717" t="str">
        <f>IFERROR(VLOOKUP(ROWS($E$2:E1717),$A$2:$B$991,2,0),"")</f>
        <v/>
      </c>
    </row>
    <row r="1718" spans="3:5" ht="12.75">
      <c r="C1718"/>
      <c r="E1718" t="str">
        <f>IFERROR(VLOOKUP(ROWS($E$2:E1718),$A$2:$B$991,2,0),"")</f>
        <v/>
      </c>
    </row>
    <row r="1719" spans="3:5" ht="12.75">
      <c r="C1719"/>
      <c r="E1719" t="str">
        <f>IFERROR(VLOOKUP(ROWS($E$2:E1719),$A$2:$B$991,2,0),"")</f>
        <v/>
      </c>
    </row>
    <row r="1720" spans="3:5" ht="12.75">
      <c r="C1720"/>
      <c r="E1720" t="str">
        <f>IFERROR(VLOOKUP(ROWS($E$2:E1720),$A$2:$B$991,2,0),"")</f>
        <v/>
      </c>
    </row>
    <row r="1721" spans="3:5" ht="12.75">
      <c r="C1721"/>
      <c r="E1721" t="str">
        <f>IFERROR(VLOOKUP(ROWS($E$2:E1721),$A$2:$B$991,2,0),"")</f>
        <v/>
      </c>
    </row>
    <row r="1722" spans="3:5" ht="12.75">
      <c r="C1722"/>
      <c r="E1722" t="str">
        <f>IFERROR(VLOOKUP(ROWS($E$2:E1722),$A$2:$B$991,2,0),"")</f>
        <v/>
      </c>
    </row>
    <row r="1723" spans="3:5" ht="12.75">
      <c r="C1723"/>
      <c r="E1723" t="str">
        <f>IFERROR(VLOOKUP(ROWS($E$2:E1723),$A$2:$B$991,2,0),"")</f>
        <v/>
      </c>
    </row>
    <row r="1724" spans="3:5" ht="12.75">
      <c r="C1724"/>
      <c r="E1724" t="str">
        <f>IFERROR(VLOOKUP(ROWS($E$2:E1724),$A$2:$B$991,2,0),"")</f>
        <v/>
      </c>
    </row>
    <row r="1725" spans="3:5" ht="12.75">
      <c r="C1725"/>
      <c r="E1725" t="str">
        <f>IFERROR(VLOOKUP(ROWS($E$2:E1725),$A$2:$B$991,2,0),"")</f>
        <v/>
      </c>
    </row>
    <row r="1726" spans="3:5" ht="12.75">
      <c r="C1726"/>
      <c r="E1726" t="str">
        <f>IFERROR(VLOOKUP(ROWS($E$2:E1726),$A$2:$B$991,2,0),"")</f>
        <v/>
      </c>
    </row>
    <row r="1727" spans="3:5" ht="12.75">
      <c r="C1727"/>
      <c r="E1727" t="str">
        <f>IFERROR(VLOOKUP(ROWS($E$2:E1727),$A$2:$B$991,2,0),"")</f>
        <v/>
      </c>
    </row>
    <row r="1728" spans="3:5" ht="12.75">
      <c r="C1728"/>
      <c r="E1728" t="str">
        <f>IFERROR(VLOOKUP(ROWS($E$2:E1728),$A$2:$B$991,2,0),"")</f>
        <v/>
      </c>
    </row>
    <row r="1729" spans="3:5" ht="12.75">
      <c r="C1729"/>
      <c r="E1729" t="str">
        <f>IFERROR(VLOOKUP(ROWS($E$2:E1729),$A$2:$B$991,2,0),"")</f>
        <v/>
      </c>
    </row>
    <row r="1730" spans="3:5" ht="12.75">
      <c r="C1730"/>
      <c r="E1730" t="str">
        <f>IFERROR(VLOOKUP(ROWS($E$2:E1730),$A$2:$B$991,2,0),"")</f>
        <v/>
      </c>
    </row>
    <row r="1731" spans="3:5" ht="12.75">
      <c r="C1731"/>
      <c r="E1731" t="str">
        <f>IFERROR(VLOOKUP(ROWS($E$2:E1731),$A$2:$B$991,2,0),"")</f>
        <v/>
      </c>
    </row>
    <row r="1732" spans="3:5" ht="12.75">
      <c r="C1732"/>
      <c r="E1732" t="str">
        <f>IFERROR(VLOOKUP(ROWS($E$2:E1732),$A$2:$B$991,2,0),"")</f>
        <v/>
      </c>
    </row>
    <row r="1733" spans="3:5" ht="12.75">
      <c r="C1733"/>
      <c r="E1733" t="str">
        <f>IFERROR(VLOOKUP(ROWS($E$2:E1733),$A$2:$B$991,2,0),"")</f>
        <v/>
      </c>
    </row>
    <row r="1734" spans="3:5" ht="12.75">
      <c r="C1734"/>
      <c r="E1734" t="str">
        <f>IFERROR(VLOOKUP(ROWS($E$2:E1734),$A$2:$B$991,2,0),"")</f>
        <v/>
      </c>
    </row>
    <row r="1735" spans="3:5" ht="12.75">
      <c r="C1735"/>
      <c r="E1735" t="str">
        <f>IFERROR(VLOOKUP(ROWS($E$2:E1735),$A$2:$B$991,2,0),"")</f>
        <v/>
      </c>
    </row>
    <row r="1736" spans="3:5" ht="12.75">
      <c r="C1736"/>
      <c r="E1736" t="str">
        <f>IFERROR(VLOOKUP(ROWS($E$2:E1736),$A$2:$B$991,2,0),"")</f>
        <v/>
      </c>
    </row>
    <row r="1737" spans="3:5" ht="12.75">
      <c r="C1737"/>
      <c r="E1737" t="str">
        <f>IFERROR(VLOOKUP(ROWS($E$2:E1737),$A$2:$B$991,2,0),"")</f>
        <v/>
      </c>
    </row>
    <row r="1738" spans="3:5" ht="12.75">
      <c r="C1738"/>
      <c r="E1738" t="str">
        <f>IFERROR(VLOOKUP(ROWS($E$2:E1738),$A$2:$B$991,2,0),"")</f>
        <v/>
      </c>
    </row>
    <row r="1739" spans="3:5" ht="12.75">
      <c r="C1739"/>
      <c r="E1739" t="str">
        <f>IFERROR(VLOOKUP(ROWS($E$2:E1739),$A$2:$B$991,2,0),"")</f>
        <v/>
      </c>
    </row>
    <row r="1740" spans="3:5" ht="12.75">
      <c r="C1740"/>
      <c r="E1740" t="str">
        <f>IFERROR(VLOOKUP(ROWS($E$2:E1740),$A$2:$B$991,2,0),"")</f>
        <v/>
      </c>
    </row>
    <row r="1741" spans="3:5" ht="12.75">
      <c r="C1741"/>
      <c r="E1741" t="str">
        <f>IFERROR(VLOOKUP(ROWS($E$2:E1741),$A$2:$B$991,2,0),"")</f>
        <v/>
      </c>
    </row>
    <row r="1742" spans="3:5" ht="12.75" thickBot="1">
      <c r="C1742"/>
      <c r="E1742" t="str">
        <f>IFERROR(VLOOKUP(ROWS($E$2:E1742),$A$2:$B$991,2,0),"")</f>
        <v/>
      </c>
    </row>
  </sheetData>
  <dataValidations count="1">
    <dataValidation allowBlank="1" showInputMessage="1" sqref="F2:F1742 G2 H2:H991"/>
  </dataValidations>
  <pageMargins left="0.7" right="0.7" top="0.787401575" bottom="0.787401575" header="0.3" footer="0.3"/>
  <pageSetup orientation="portrait" paperSize="9"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K253"/>
  <sheetViews>
    <sheetView workbookViewId="0" topLeftCell="A3">
      <selection pane="topLeft" activeCell="J2" sqref="J2"/>
    </sheetView>
  </sheetViews>
  <sheetFormatPr defaultRowHeight="12.75"/>
  <cols>
    <col min="2" max="2" width="22.428571428571427" bestFit="1" customWidth="1"/>
    <col min="3" max="3" width="7.285714285714286" customWidth="1"/>
    <col min="4" max="4" width="4.714285714285714" style="5" customWidth="1"/>
    <col min="5" max="5" width="38.142857142857146" customWidth="1"/>
    <col min="8" max="8" width="26.285714285714285" bestFit="1" customWidth="1"/>
    <col min="10" max="10" width="44.857142857142854" customWidth="1"/>
  </cols>
  <sheetData>
    <row r="1" ht="12.75" customHeight="1" thickBot="1"/>
    <row r="2" spans="2:10" ht="12.75" customHeight="1" thickBot="1">
      <c r="B2" s="61" t="s">
        <v>828</v>
      </c>
      <c r="C2" s="62"/>
      <c r="D2" s="70"/>
      <c r="E2" s="71" t="s">
        <v>825</v>
      </c>
      <c r="F2" s="75"/>
      <c r="G2" s="71">
        <f>COUNTIF(H3:H210,"?*")</f>
        <v>202.0</v>
      </c>
      <c r="H2" s="56"/>
      <c r="J2" s="148" t="s">
        <v>2407</v>
      </c>
    </row>
    <row r="3" spans="2:11" ht="12.75" customHeight="1">
      <c r="B3" s="55" t="s">
        <v>826</v>
      </c>
      <c r="C3" s="75">
        <v>451.0</v>
      </c>
      <c r="D3" s="72">
        <f>IF(ISNUMBER(SEARCH(ZAKL_DATA!$B$14,E3)),MAX($D$2:D2)+1,0)</f>
        <v>1.0</v>
      </c>
      <c r="E3" s="69" t="s">
        <v>611</v>
      </c>
      <c r="F3" s="76">
        <v>2001.0</v>
      </c>
      <c r="G3" s="78"/>
      <c r="H3" s="58" t="str">
        <f>IFERROR(VLOOKUP(ROWS($H$3:H3),$D$3:$E$204,2,0),"")</f>
        <v>PRAHA 1</v>
      </c>
      <c r="J3" s="149" t="s">
        <v>2408</v>
      </c>
      <c r="K3" s="150"/>
    </row>
    <row r="4" spans="2:11" ht="12.75" customHeight="1">
      <c r="B4" s="57" t="s">
        <v>623</v>
      </c>
      <c r="C4" s="80">
        <v>452.0</v>
      </c>
      <c r="D4" s="72">
        <f>IF(ISNUMBER(SEARCH(ZAKL_DATA!$B$14,E4)),MAX($D$2:D3)+1,0)</f>
        <v>2.0</v>
      </c>
      <c r="E4" s="69" t="s">
        <v>612</v>
      </c>
      <c r="F4" s="76">
        <v>2002.0</v>
      </c>
      <c r="G4" s="78"/>
      <c r="H4" s="58" t="str">
        <f>IFERROR(VLOOKUP(ROWS($H$3:H4),$D$3:$E$204,2,0),"")</f>
        <v>PRAHA 2</v>
      </c>
      <c r="J4" s="151" t="s">
        <v>2479</v>
      </c>
      <c r="K4" s="150"/>
    </row>
    <row r="5" spans="2:11" ht="12.75" customHeight="1">
      <c r="B5" s="57" t="s">
        <v>650</v>
      </c>
      <c r="C5" s="80">
        <v>453.0</v>
      </c>
      <c r="D5" s="72">
        <f>IF(ISNUMBER(SEARCH(ZAKL_DATA!$B$14,E5)),MAX($D$2:D4)+1,0)</f>
        <v>3.0</v>
      </c>
      <c r="E5" s="69" t="s">
        <v>613</v>
      </c>
      <c r="F5" s="76">
        <v>2003.0</v>
      </c>
      <c r="G5" s="78"/>
      <c r="H5" s="58" t="str">
        <f>IFERROR(VLOOKUP(ROWS($H$3:H5),$D$3:$E$204,2,0),"")</f>
        <v>PRAHA 3</v>
      </c>
      <c r="J5" s="151" t="s">
        <v>2480</v>
      </c>
      <c r="K5" s="150"/>
    </row>
    <row r="6" spans="2:11" ht="12.75" customHeight="1">
      <c r="B6" s="57" t="s">
        <v>668</v>
      </c>
      <c r="C6" s="80">
        <v>454.0</v>
      </c>
      <c r="D6" s="72">
        <f>IF(ISNUMBER(SEARCH(ZAKL_DATA!$B$14,E6)),MAX($D$2:D5)+1,0)</f>
        <v>4.0</v>
      </c>
      <c r="E6" s="69" t="s">
        <v>614</v>
      </c>
      <c r="F6" s="76">
        <v>2004.0</v>
      </c>
      <c r="G6" s="78"/>
      <c r="H6" s="58" t="str">
        <f>IFERROR(VLOOKUP(ROWS($H$3:H6),$D$3:$E$204,2,0),"")</f>
        <v>PRAHA 4</v>
      </c>
      <c r="J6" s="152" t="s">
        <v>2481</v>
      </c>
      <c r="K6" s="150"/>
    </row>
    <row r="7" spans="2:11" ht="12.75" customHeight="1">
      <c r="B7" s="57" t="s">
        <v>684</v>
      </c>
      <c r="C7" s="80">
        <v>455.0</v>
      </c>
      <c r="D7" s="72">
        <f>IF(ISNUMBER(SEARCH(ZAKL_DATA!$B$14,E7)),MAX($D$2:D6)+1,0)</f>
        <v>5.0</v>
      </c>
      <c r="E7" s="69" t="s">
        <v>615</v>
      </c>
      <c r="F7" s="76">
        <v>2005.0</v>
      </c>
      <c r="G7" s="78"/>
      <c r="H7" s="58" t="str">
        <f>IFERROR(VLOOKUP(ROWS($H$3:H7),$D$3:$E$204,2,0),"")</f>
        <v>PRAHA 5</v>
      </c>
      <c r="J7" s="152" t="s">
        <v>2482</v>
      </c>
      <c r="K7" s="150"/>
    </row>
    <row r="8" spans="2:11" ht="12.75" customHeight="1">
      <c r="B8" s="57" t="s">
        <v>692</v>
      </c>
      <c r="C8" s="80">
        <v>456.0</v>
      </c>
      <c r="D8" s="72">
        <f>IF(ISNUMBER(SEARCH(ZAKL_DATA!$B$14,E8)),MAX($D$2:D7)+1,0)</f>
        <v>6.0</v>
      </c>
      <c r="E8" s="69" t="s">
        <v>616</v>
      </c>
      <c r="F8" s="76">
        <v>2006.0</v>
      </c>
      <c r="G8" s="78"/>
      <c r="H8" s="58" t="str">
        <f>IFERROR(VLOOKUP(ROWS($H$3:H8),$D$3:$E$204,2,0),"")</f>
        <v>PRAHA 6</v>
      </c>
      <c r="J8" s="152" t="s">
        <v>2483</v>
      </c>
      <c r="K8" s="150"/>
    </row>
    <row r="9" spans="2:11" ht="12.75" customHeight="1">
      <c r="B9" s="57" t="s">
        <v>708</v>
      </c>
      <c r="C9" s="80">
        <v>457.0</v>
      </c>
      <c r="D9" s="72">
        <f>IF(ISNUMBER(SEARCH(ZAKL_DATA!$B$14,E9)),MAX($D$2:D8)+1,0)</f>
        <v>7.0</v>
      </c>
      <c r="E9" s="69" t="s">
        <v>617</v>
      </c>
      <c r="F9" s="76">
        <v>2007.0</v>
      </c>
      <c r="G9" s="78"/>
      <c r="H9" s="58" t="str">
        <f>IFERROR(VLOOKUP(ROWS($H$3:H9),$D$3:$E$204,2,0),"")</f>
        <v>PRAHA 7</v>
      </c>
      <c r="J9" s="152" t="s">
        <v>2484</v>
      </c>
      <c r="K9" s="150"/>
    </row>
    <row r="10" spans="2:11" ht="12.75" customHeight="1">
      <c r="B10" s="57" t="s">
        <v>719</v>
      </c>
      <c r="C10" s="80">
        <v>458.0</v>
      </c>
      <c r="D10" s="72">
        <f>IF(ISNUMBER(SEARCH(ZAKL_DATA!$B$14,E10)),MAX($D$2:D9)+1,0)</f>
        <v>8.0</v>
      </c>
      <c r="E10" s="69" t="s">
        <v>618</v>
      </c>
      <c r="F10" s="76">
        <v>2008.0</v>
      </c>
      <c r="G10" s="78"/>
      <c r="H10" s="58" t="str">
        <f>IFERROR(VLOOKUP(ROWS($H$3:H10),$D$3:$E$204,2,0),"")</f>
        <v>PRAHA 8</v>
      </c>
      <c r="J10" s="152" t="s">
        <v>2485</v>
      </c>
      <c r="K10" s="150"/>
    </row>
    <row r="11" spans="2:11" ht="12.75" customHeight="1">
      <c r="B11" s="57" t="s">
        <v>734</v>
      </c>
      <c r="C11" s="80">
        <v>459.0</v>
      </c>
      <c r="D11" s="72">
        <f>IF(ISNUMBER(SEARCH(ZAKL_DATA!$B$14,E11)),MAX($D$2:D10)+1,0)</f>
        <v>9.0</v>
      </c>
      <c r="E11" s="69" t="s">
        <v>619</v>
      </c>
      <c r="F11" s="76">
        <v>2009.0</v>
      </c>
      <c r="G11" s="78"/>
      <c r="H11" s="58" t="str">
        <f>IFERROR(VLOOKUP(ROWS($H$3:H11),$D$3:$E$204,2,0),"")</f>
        <v>PRAHA 9</v>
      </c>
      <c r="J11" s="152" t="s">
        <v>2486</v>
      </c>
      <c r="K11" s="150"/>
    </row>
    <row r="12" spans="2:11" ht="12.75" customHeight="1">
      <c r="B12" s="57" t="s">
        <v>746</v>
      </c>
      <c r="C12" s="5">
        <v>460.0</v>
      </c>
      <c r="D12" s="72">
        <f>IF(ISNUMBER(SEARCH(ZAKL_DATA!$B$14,E12)),MAX($D$2:D11)+1,0)</f>
        <v>10.0</v>
      </c>
      <c r="E12" s="69" t="s">
        <v>620</v>
      </c>
      <c r="F12" s="76">
        <v>2010.0</v>
      </c>
      <c r="G12" s="78"/>
      <c r="H12" s="58" t="str">
        <f>IFERROR(VLOOKUP(ROWS($H$3:H12),$D$3:$E$204,2,0),"")</f>
        <v>PRAHA 10</v>
      </c>
      <c r="J12" s="152" t="s">
        <v>2487</v>
      </c>
      <c r="K12" s="150"/>
    </row>
    <row r="13" spans="2:11" ht="12.75" customHeight="1">
      <c r="B13" s="57" t="s">
        <v>761</v>
      </c>
      <c r="C13" s="80">
        <v>461.0</v>
      </c>
      <c r="D13" s="72">
        <f>IF(ISNUMBER(SEARCH(ZAKL_DATA!$B$14,E13)),MAX($D$2:D12)+1,0)</f>
        <v>11.0</v>
      </c>
      <c r="E13" s="69" t="s">
        <v>621</v>
      </c>
      <c r="F13" s="76">
        <v>2011.0</v>
      </c>
      <c r="G13" s="78"/>
      <c r="H13" s="58" t="str">
        <f>IFERROR(VLOOKUP(ROWS($H$3:H13),$D$3:$E$204,2,0),"")</f>
        <v>PRAHA-JIŽNÍ MĚSTO</v>
      </c>
      <c r="J13" s="152" t="s">
        <v>2488</v>
      </c>
      <c r="K13" s="150"/>
    </row>
    <row r="14" spans="2:11" ht="12.75" customHeight="1">
      <c r="B14" s="57" t="s">
        <v>782</v>
      </c>
      <c r="C14" s="80">
        <v>462.0</v>
      </c>
      <c r="D14" s="72">
        <f>IF(ISNUMBER(SEARCH(ZAKL_DATA!$B$14,E14)),MAX($D$2:D13)+1,0)</f>
        <v>12.0</v>
      </c>
      <c r="E14" s="69" t="s">
        <v>622</v>
      </c>
      <c r="F14" s="76">
        <v>2012.0</v>
      </c>
      <c r="G14" s="78"/>
      <c r="H14" s="58" t="str">
        <f>IFERROR(VLOOKUP(ROWS($H$3:H14),$D$3:$E$204,2,0),"")</f>
        <v>PRAHA-MODŘANY</v>
      </c>
      <c r="J14" s="152" t="s">
        <v>2489</v>
      </c>
      <c r="K14" s="150"/>
    </row>
    <row r="15" spans="2:11" ht="12.75" customHeight="1">
      <c r="B15" s="57" t="s">
        <v>793</v>
      </c>
      <c r="C15" s="80">
        <v>463.0</v>
      </c>
      <c r="D15" s="72">
        <f>IF(ISNUMBER(SEARCH(ZAKL_DATA!$B$14,E15)),MAX($D$2:D14)+1,0)</f>
        <v>13.0</v>
      </c>
      <c r="E15" s="69" t="s">
        <v>624</v>
      </c>
      <c r="F15" s="76">
        <v>2101.0</v>
      </c>
      <c r="G15" s="78"/>
      <c r="H15" s="58" t="str">
        <f>IFERROR(VLOOKUP(ROWS($H$3:H15),$D$3:$E$204,2,0),"")</f>
        <v>PRAHA - VÝCHOD</v>
      </c>
      <c r="J15" s="152" t="s">
        <v>2490</v>
      </c>
      <c r="K15" s="150"/>
    </row>
    <row r="16" spans="2:11" ht="12.75" customHeight="1">
      <c r="B16" s="57" t="s">
        <v>812</v>
      </c>
      <c r="C16" s="80">
        <v>464.0</v>
      </c>
      <c r="D16" s="72">
        <f>IF(ISNUMBER(SEARCH(ZAKL_DATA!$B$14,E16)),MAX($D$2:D15)+1,0)</f>
        <v>14.0</v>
      </c>
      <c r="E16" s="69" t="s">
        <v>625</v>
      </c>
      <c r="F16" s="76">
        <v>2102.0</v>
      </c>
      <c r="G16" s="78"/>
      <c r="H16" s="58" t="str">
        <f>IFERROR(VLOOKUP(ROWS($H$3:H16),$D$3:$E$204,2,0),"")</f>
        <v>PRAHA ZÁPAD</v>
      </c>
      <c r="J16" s="152" t="s">
        <v>2491</v>
      </c>
      <c r="K16" s="150"/>
    </row>
    <row r="17" spans="2:11" ht="12.75" customHeight="1" thickBot="1">
      <c r="B17" s="59" t="s">
        <v>827</v>
      </c>
      <c r="C17" s="81">
        <v>13.0</v>
      </c>
      <c r="D17" s="72">
        <f>IF(ISNUMBER(SEARCH(ZAKL_DATA!$B$14,E17)),MAX($D$2:D16)+1,0)</f>
        <v>15.0</v>
      </c>
      <c r="E17" s="69" t="s">
        <v>626</v>
      </c>
      <c r="F17" s="76">
        <v>2103.0</v>
      </c>
      <c r="G17" s="78"/>
      <c r="H17" s="58" t="str">
        <f>IFERROR(VLOOKUP(ROWS($H$3:H17),$D$3:$E$204,2,0),"")</f>
        <v>BENEŠOV</v>
      </c>
      <c r="J17" s="152" t="s">
        <v>2492</v>
      </c>
      <c r="K17" s="150"/>
    </row>
    <row r="18" spans="4:11" ht="12.75" customHeight="1">
      <c r="D18" s="72">
        <f>IF(ISNUMBER(SEARCH(ZAKL_DATA!$B$14,E18)),MAX($D$2:D17)+1,0)</f>
        <v>16.0</v>
      </c>
      <c r="E18" s="69" t="s">
        <v>627</v>
      </c>
      <c r="F18" s="76">
        <v>2104.0</v>
      </c>
      <c r="G18" s="78"/>
      <c r="H18" s="58" t="str">
        <f>IFERROR(VLOOKUP(ROWS($H$3:H18),$D$3:$E$204,2,0),"")</f>
        <v>BEROUN</v>
      </c>
      <c r="J18" s="152" t="s">
        <v>2493</v>
      </c>
      <c r="K18" s="150"/>
    </row>
    <row r="19" spans="4:11" ht="12.75" customHeight="1">
      <c r="D19" s="72">
        <f>IF(ISNUMBER(SEARCH(ZAKL_DATA!$B$14,E19)),MAX($D$2:D18)+1,0)</f>
        <v>17.0</v>
      </c>
      <c r="E19" s="69" t="s">
        <v>628</v>
      </c>
      <c r="F19" s="76">
        <v>2105.0</v>
      </c>
      <c r="G19" s="78"/>
      <c r="H19" s="58" t="str">
        <f>IFERROR(VLOOKUP(ROWS($H$3:H19),$D$3:$E$204,2,0),"")</f>
        <v>BRANDÝS N.L. - ST.BOL.</v>
      </c>
      <c r="J19" s="152" t="s">
        <v>2494</v>
      </c>
      <c r="K19" s="150"/>
    </row>
    <row r="20" spans="4:11" ht="12.75" customHeight="1">
      <c r="D20" s="72">
        <f>IF(ISNUMBER(SEARCH(ZAKL_DATA!$B$14,E20)),MAX($D$2:D19)+1,0)</f>
        <v>18.0</v>
      </c>
      <c r="E20" s="69" t="s">
        <v>629</v>
      </c>
      <c r="F20" s="76">
        <v>2106.0</v>
      </c>
      <c r="G20" s="78"/>
      <c r="H20" s="58" t="str">
        <f>IFERROR(VLOOKUP(ROWS($H$3:H20),$D$3:$E$204,2,0),"")</f>
        <v>ČÁSLAV</v>
      </c>
      <c r="J20" s="152" t="s">
        <v>2495</v>
      </c>
      <c r="K20" s="150"/>
    </row>
    <row r="21" spans="4:11" ht="12.75" customHeight="1">
      <c r="D21" s="72">
        <f>IF(ISNUMBER(SEARCH(ZAKL_DATA!$B$14,E21)),MAX($D$2:D20)+1,0)</f>
        <v>19.0</v>
      </c>
      <c r="E21" s="69" t="s">
        <v>630</v>
      </c>
      <c r="F21" s="76">
        <v>2107.0</v>
      </c>
      <c r="G21" s="78"/>
      <c r="H21" s="58" t="str">
        <f>IFERROR(VLOOKUP(ROWS($H$3:H21),$D$3:$E$204,2,0),"")</f>
        <v>ČESKÝ BROD</v>
      </c>
      <c r="J21" s="152" t="s">
        <v>2496</v>
      </c>
      <c r="K21" s="150"/>
    </row>
    <row r="22" spans="4:11" ht="12.75" customHeight="1">
      <c r="D22" s="72">
        <f>IF(ISNUMBER(SEARCH(ZAKL_DATA!$B$14,E22)),MAX($D$2:D21)+1,0)</f>
        <v>20.0</v>
      </c>
      <c r="E22" s="69" t="s">
        <v>631</v>
      </c>
      <c r="F22" s="76">
        <v>2108.0</v>
      </c>
      <c r="G22" s="78"/>
      <c r="H22" s="58" t="str">
        <f>IFERROR(VLOOKUP(ROWS($H$3:H22),$D$3:$E$204,2,0),"")</f>
        <v>DOBŘÍŠ</v>
      </c>
      <c r="J22" s="152" t="s">
        <v>2497</v>
      </c>
      <c r="K22" s="150"/>
    </row>
    <row r="23" spans="4:11" ht="12.75" customHeight="1">
      <c r="D23" s="72">
        <f>IF(ISNUMBER(SEARCH(ZAKL_DATA!$B$14,E23)),MAX($D$2:D22)+1,0)</f>
        <v>21.0</v>
      </c>
      <c r="E23" s="69" t="s">
        <v>632</v>
      </c>
      <c r="F23" s="76">
        <v>2109.0</v>
      </c>
      <c r="G23" s="78"/>
      <c r="H23" s="58" t="str">
        <f>IFERROR(VLOOKUP(ROWS($H$3:H23),$D$3:$E$204,2,0),"")</f>
        <v>HOŘOVICE</v>
      </c>
      <c r="J23" s="152" t="s">
        <v>2498</v>
      </c>
      <c r="K23" s="150"/>
    </row>
    <row r="24" spans="4:11" ht="12.75" customHeight="1">
      <c r="D24" s="72">
        <f>IF(ISNUMBER(SEARCH(ZAKL_DATA!$B$14,E24)),MAX($D$2:D23)+1,0)</f>
        <v>22.0</v>
      </c>
      <c r="E24" s="69" t="s">
        <v>633</v>
      </c>
      <c r="F24" s="76">
        <v>2110.0</v>
      </c>
      <c r="G24" s="78"/>
      <c r="H24" s="58" t="str">
        <f>IFERROR(VLOOKUP(ROWS($H$3:H24),$D$3:$E$204,2,0),"")</f>
        <v>KLADNO</v>
      </c>
      <c r="J24" s="152" t="s">
        <v>2499</v>
      </c>
      <c r="K24" s="150"/>
    </row>
    <row r="25" spans="4:11" ht="12.75" customHeight="1">
      <c r="D25" s="72">
        <f>IF(ISNUMBER(SEARCH(ZAKL_DATA!$B$14,E25)),MAX($D$2:D24)+1,0)</f>
        <v>23.0</v>
      </c>
      <c r="E25" s="69" t="s">
        <v>634</v>
      </c>
      <c r="F25" s="76">
        <v>2111.0</v>
      </c>
      <c r="G25" s="78"/>
      <c r="H25" s="58" t="str">
        <f>IFERROR(VLOOKUP(ROWS($H$3:H25),$D$3:$E$204,2,0),"")</f>
        <v>KOLÍN</v>
      </c>
      <c r="J25" s="152" t="s">
        <v>2500</v>
      </c>
      <c r="K25" s="150"/>
    </row>
    <row r="26" spans="4:11" ht="12.75" customHeight="1">
      <c r="D26" s="72">
        <f>IF(ISNUMBER(SEARCH(ZAKL_DATA!$B$14,E26)),MAX($D$2:D25)+1,0)</f>
        <v>24.0</v>
      </c>
      <c r="E26" s="69" t="s">
        <v>635</v>
      </c>
      <c r="F26" s="76">
        <v>2112.0</v>
      </c>
      <c r="G26" s="78"/>
      <c r="H26" s="58" t="str">
        <f>IFERROR(VLOOKUP(ROWS($H$3:H26),$D$3:$E$204,2,0),"")</f>
        <v>KRALUPY NAD VLTAVOU</v>
      </c>
      <c r="J26" s="152" t="s">
        <v>2501</v>
      </c>
      <c r="K26" s="150"/>
    </row>
    <row r="27" spans="4:11" ht="12.75" customHeight="1">
      <c r="D27" s="72">
        <f>IF(ISNUMBER(SEARCH(ZAKL_DATA!$B$14,E27)),MAX($D$2:D26)+1,0)</f>
        <v>25.0</v>
      </c>
      <c r="E27" s="69" t="s">
        <v>636</v>
      </c>
      <c r="F27" s="76">
        <v>2113.0</v>
      </c>
      <c r="G27" s="78"/>
      <c r="H27" s="58" t="str">
        <f>IFERROR(VLOOKUP(ROWS($H$3:H27),$D$3:$E$204,2,0),"")</f>
        <v>KUTNÁ HORA</v>
      </c>
      <c r="J27" s="152" t="s">
        <v>2502</v>
      </c>
      <c r="K27" s="150"/>
    </row>
    <row r="28" spans="4:11" ht="12.75" customHeight="1">
      <c r="D28" s="72">
        <f>IF(ISNUMBER(SEARCH(ZAKL_DATA!$B$14,E28)),MAX($D$2:D27)+1,0)</f>
        <v>26.0</v>
      </c>
      <c r="E28" s="69" t="s">
        <v>637</v>
      </c>
      <c r="F28" s="76">
        <v>2114.0</v>
      </c>
      <c r="G28" s="78"/>
      <c r="H28" s="58" t="str">
        <f>IFERROR(VLOOKUP(ROWS($H$3:H28),$D$3:$E$204,2,0),"")</f>
        <v>MĚLNÍK</v>
      </c>
      <c r="J28" s="152" t="s">
        <v>2503</v>
      </c>
      <c r="K28" s="150"/>
    </row>
    <row r="29" spans="4:11" ht="12.75" customHeight="1">
      <c r="D29" s="72">
        <f>IF(ISNUMBER(SEARCH(ZAKL_DATA!$B$14,E29)),MAX($D$2:D28)+1,0)</f>
        <v>27.0</v>
      </c>
      <c r="E29" s="69" t="s">
        <v>638</v>
      </c>
      <c r="F29" s="76">
        <v>2115.0</v>
      </c>
      <c r="G29" s="78"/>
      <c r="H29" s="58" t="str">
        <f>IFERROR(VLOOKUP(ROWS($H$3:H29),$D$3:$E$204,2,0),"")</f>
        <v>MLADÁ BOLESLAV</v>
      </c>
      <c r="J29" s="152" t="s">
        <v>2504</v>
      </c>
      <c r="K29" s="150"/>
    </row>
    <row r="30" spans="4:11" ht="12.75" customHeight="1">
      <c r="D30" s="72">
        <f>IF(ISNUMBER(SEARCH(ZAKL_DATA!$B$14,E30)),MAX($D$2:D29)+1,0)</f>
        <v>28.0</v>
      </c>
      <c r="E30" s="69" t="s">
        <v>639</v>
      </c>
      <c r="F30" s="76">
        <v>2116.0</v>
      </c>
      <c r="G30" s="78"/>
      <c r="H30" s="58" t="str">
        <f>IFERROR(VLOOKUP(ROWS($H$3:H30),$D$3:$E$204,2,0),"")</f>
        <v>MNICHOVO HRADIŠTĚ</v>
      </c>
      <c r="J30" s="152" t="s">
        <v>2505</v>
      </c>
      <c r="K30" s="150"/>
    </row>
    <row r="31" spans="4:11" ht="12.75" customHeight="1">
      <c r="D31" s="72">
        <f>IF(ISNUMBER(SEARCH(ZAKL_DATA!$B$14,E31)),MAX($D$2:D30)+1,0)</f>
        <v>29.0</v>
      </c>
      <c r="E31" s="69" t="s">
        <v>640</v>
      </c>
      <c r="F31" s="76">
        <v>2117.0</v>
      </c>
      <c r="G31" s="78"/>
      <c r="H31" s="58" t="str">
        <f>IFERROR(VLOOKUP(ROWS($H$3:H31),$D$3:$E$204,2,0),"")</f>
        <v>NERATOVICE</v>
      </c>
      <c r="J31" s="152" t="s">
        <v>2506</v>
      </c>
      <c r="K31" s="150"/>
    </row>
    <row r="32" spans="4:11" ht="12.75" customHeight="1">
      <c r="D32" s="72">
        <f>IF(ISNUMBER(SEARCH(ZAKL_DATA!$B$14,E32)),MAX($D$2:D31)+1,0)</f>
        <v>30.0</v>
      </c>
      <c r="E32" s="69" t="s">
        <v>641</v>
      </c>
      <c r="F32" s="76">
        <v>2118.0</v>
      </c>
      <c r="G32" s="78"/>
      <c r="H32" s="58" t="str">
        <f>IFERROR(VLOOKUP(ROWS($H$3:H32),$D$3:$E$204,2,0),"")</f>
        <v>NYMBURK</v>
      </c>
      <c r="J32" s="152" t="s">
        <v>2507</v>
      </c>
      <c r="K32" s="150"/>
    </row>
    <row r="33" spans="4:11" ht="12.75" customHeight="1">
      <c r="D33" s="72">
        <f>IF(ISNUMBER(SEARCH(ZAKL_DATA!$B$14,E33)),MAX($D$2:D32)+1,0)</f>
        <v>31.0</v>
      </c>
      <c r="E33" s="69" t="s">
        <v>642</v>
      </c>
      <c r="F33" s="76">
        <v>2119.0</v>
      </c>
      <c r="G33" s="78"/>
      <c r="H33" s="58" t="str">
        <f>IFERROR(VLOOKUP(ROWS($H$3:H33),$D$3:$E$204,2,0),"")</f>
        <v>PODĚBRADY</v>
      </c>
      <c r="J33" s="152" t="s">
        <v>2508</v>
      </c>
      <c r="K33" s="150"/>
    </row>
    <row r="34" spans="4:11" ht="12.75" customHeight="1">
      <c r="D34" s="72">
        <f>IF(ISNUMBER(SEARCH(ZAKL_DATA!$B$14,E34)),MAX($D$2:D33)+1,0)</f>
        <v>32.0</v>
      </c>
      <c r="E34" s="69" t="s">
        <v>643</v>
      </c>
      <c r="F34" s="76">
        <v>2120.0</v>
      </c>
      <c r="G34" s="78"/>
      <c r="H34" s="58" t="str">
        <f>IFERROR(VLOOKUP(ROWS($H$3:H34),$D$3:$E$204,2,0),"")</f>
        <v>PŘÍBRAM</v>
      </c>
      <c r="J34" s="152" t="s">
        <v>2509</v>
      </c>
      <c r="K34" s="150"/>
    </row>
    <row r="35" spans="4:11" ht="12.75" customHeight="1">
      <c r="D35" s="72">
        <f>IF(ISNUMBER(SEARCH(ZAKL_DATA!$B$14,E35)),MAX($D$2:D34)+1,0)</f>
        <v>33.0</v>
      </c>
      <c r="E35" s="69" t="s">
        <v>644</v>
      </c>
      <c r="F35" s="76">
        <v>2121.0</v>
      </c>
      <c r="G35" s="78"/>
      <c r="H35" s="58" t="str">
        <f>IFERROR(VLOOKUP(ROWS($H$3:H35),$D$3:$E$204,2,0),"")</f>
        <v>RAKOVNÍK</v>
      </c>
      <c r="J35" s="152" t="s">
        <v>2510</v>
      </c>
      <c r="K35" s="150"/>
    </row>
    <row r="36" spans="4:11" ht="12.75" customHeight="1">
      <c r="D36" s="72">
        <f>IF(ISNUMBER(SEARCH(ZAKL_DATA!$B$14,E36)),MAX($D$2:D35)+1,0)</f>
        <v>34.0</v>
      </c>
      <c r="E36" s="69" t="s">
        <v>645</v>
      </c>
      <c r="F36" s="76">
        <v>2122.0</v>
      </c>
      <c r="G36" s="78"/>
      <c r="H36" s="58" t="str">
        <f>IFERROR(VLOOKUP(ROWS($H$3:H36),$D$3:$E$204,2,0),"")</f>
        <v>ŘÍČANY</v>
      </c>
      <c r="J36" s="152" t="s">
        <v>2511</v>
      </c>
      <c r="K36" s="150"/>
    </row>
    <row r="37" spans="4:11" ht="12.75" customHeight="1">
      <c r="D37" s="72">
        <f>IF(ISNUMBER(SEARCH(ZAKL_DATA!$B$14,E37)),MAX($D$2:D36)+1,0)</f>
        <v>35.0</v>
      </c>
      <c r="E37" s="69" t="s">
        <v>646</v>
      </c>
      <c r="F37" s="76">
        <v>2123.0</v>
      </c>
      <c r="G37" s="78"/>
      <c r="H37" s="58" t="str">
        <f>IFERROR(VLOOKUP(ROWS($H$3:H37),$D$3:$E$204,2,0),"")</f>
        <v>SEDLČANY</v>
      </c>
      <c r="J37" s="152" t="s">
        <v>2512</v>
      </c>
      <c r="K37" s="150"/>
    </row>
    <row r="38" spans="4:11" ht="12.75" customHeight="1">
      <c r="D38" s="72">
        <f>IF(ISNUMBER(SEARCH(ZAKL_DATA!$B$14,E38)),MAX($D$2:D37)+1,0)</f>
        <v>36.0</v>
      </c>
      <c r="E38" s="69" t="s">
        <v>647</v>
      </c>
      <c r="F38" s="76">
        <v>2124.0</v>
      </c>
      <c r="G38" s="78"/>
      <c r="H38" s="58" t="str">
        <f>IFERROR(VLOOKUP(ROWS($H$3:H38),$D$3:$E$204,2,0),"")</f>
        <v>SLANÝ</v>
      </c>
      <c r="J38" s="152" t="s">
        <v>2513</v>
      </c>
      <c r="K38" s="150"/>
    </row>
    <row r="39" spans="4:11" ht="12.75" customHeight="1">
      <c r="D39" s="72">
        <f>IF(ISNUMBER(SEARCH(ZAKL_DATA!$B$14,E39)),MAX($D$2:D38)+1,0)</f>
        <v>37.0</v>
      </c>
      <c r="E39" s="69" t="s">
        <v>648</v>
      </c>
      <c r="F39" s="76">
        <v>2125.0</v>
      </c>
      <c r="G39" s="78"/>
      <c r="H39" s="58" t="str">
        <f>IFERROR(VLOOKUP(ROWS($H$3:H39),$D$3:$E$204,2,0),"")</f>
        <v>VLAŠIM</v>
      </c>
      <c r="J39" s="152" t="s">
        <v>2514</v>
      </c>
      <c r="K39" s="150"/>
    </row>
    <row r="40" spans="4:11" ht="12.75" customHeight="1">
      <c r="D40" s="72">
        <f>IF(ISNUMBER(SEARCH(ZAKL_DATA!$B$14,E40)),MAX($D$2:D39)+1,0)</f>
        <v>38.0</v>
      </c>
      <c r="E40" s="69" t="s">
        <v>649</v>
      </c>
      <c r="F40" s="76">
        <v>2126.0</v>
      </c>
      <c r="G40" s="78"/>
      <c r="H40" s="58" t="str">
        <f>IFERROR(VLOOKUP(ROWS($H$3:H40),$D$3:$E$204,2,0),"")</f>
        <v>VOTICE</v>
      </c>
      <c r="J40" s="152" t="s">
        <v>2515</v>
      </c>
      <c r="K40" s="150"/>
    </row>
    <row r="41" spans="4:11" ht="12.75" customHeight="1">
      <c r="D41" s="72">
        <f>IF(ISNUMBER(SEARCH(ZAKL_DATA!$B$14,E41)),MAX($D$2:D40)+1,0)</f>
        <v>39.0</v>
      </c>
      <c r="E41" s="69" t="s">
        <v>651</v>
      </c>
      <c r="F41" s="76">
        <v>2201.0</v>
      </c>
      <c r="G41" s="78"/>
      <c r="H41" s="58" t="str">
        <f>IFERROR(VLOOKUP(ROWS($H$3:H41),$D$3:$E$204,2,0),"")</f>
        <v>ČESKÉ BUDĚJOVICE</v>
      </c>
      <c r="J41" s="152" t="s">
        <v>2516</v>
      </c>
      <c r="K41" s="150"/>
    </row>
    <row r="42" spans="4:11" ht="12.75" customHeight="1">
      <c r="D42" s="72">
        <f>IF(ISNUMBER(SEARCH(ZAKL_DATA!$B$14,E42)),MAX($D$2:D41)+1,0)</f>
        <v>40.0</v>
      </c>
      <c r="E42" s="69" t="s">
        <v>652</v>
      </c>
      <c r="F42" s="76">
        <v>2202.0</v>
      </c>
      <c r="G42" s="78"/>
      <c r="H42" s="58" t="str">
        <f>IFERROR(VLOOKUP(ROWS($H$3:H42),$D$3:$E$204,2,0),"")</f>
        <v>BLATNÁ</v>
      </c>
      <c r="J42" s="152" t="s">
        <v>2517</v>
      </c>
      <c r="K42" s="150"/>
    </row>
    <row r="43" spans="4:11" ht="12.75" customHeight="1">
      <c r="D43" s="72">
        <f>IF(ISNUMBER(SEARCH(ZAKL_DATA!$B$14,E43)),MAX($D$2:D42)+1,0)</f>
        <v>41.0</v>
      </c>
      <c r="E43" s="69" t="s">
        <v>653</v>
      </c>
      <c r="F43" s="76">
        <v>2203.0</v>
      </c>
      <c r="G43" s="78"/>
      <c r="H43" s="58" t="str">
        <f>IFERROR(VLOOKUP(ROWS($H$3:H43),$D$3:$E$204,2,0),"")</f>
        <v>ČESKÝ KRUMLOV</v>
      </c>
      <c r="J43" s="152" t="s">
        <v>2518</v>
      </c>
      <c r="K43" s="150"/>
    </row>
    <row r="44" spans="4:11" ht="12.75" customHeight="1">
      <c r="D44" s="72">
        <f>IF(ISNUMBER(SEARCH(ZAKL_DATA!$B$14,E44)),MAX($D$2:D43)+1,0)</f>
        <v>42.0</v>
      </c>
      <c r="E44" s="69" t="s">
        <v>654</v>
      </c>
      <c r="F44" s="76">
        <v>2204.0</v>
      </c>
      <c r="G44" s="78"/>
      <c r="H44" s="58" t="str">
        <f>IFERROR(VLOOKUP(ROWS($H$3:H44),$D$3:$E$204,2,0),"")</f>
        <v>DAČICE</v>
      </c>
      <c r="J44" s="152" t="s">
        <v>2519</v>
      </c>
      <c r="K44" s="150"/>
    </row>
    <row r="45" spans="4:11" ht="12.75" customHeight="1">
      <c r="D45" s="72">
        <f>IF(ISNUMBER(SEARCH(ZAKL_DATA!$B$14,E45)),MAX($D$2:D44)+1,0)</f>
        <v>43.0</v>
      </c>
      <c r="E45" s="69" t="s">
        <v>655</v>
      </c>
      <c r="F45" s="76">
        <v>2205.0</v>
      </c>
      <c r="G45" s="78"/>
      <c r="H45" s="58" t="str">
        <f>IFERROR(VLOOKUP(ROWS($H$3:H45),$D$3:$E$204,2,0),"")</f>
        <v>JINDŘICHŮV HRADEC</v>
      </c>
      <c r="J45" s="151" t="s">
        <v>2520</v>
      </c>
      <c r="K45" s="150"/>
    </row>
    <row r="46" spans="4:11" ht="12.75" customHeight="1">
      <c r="D46" s="72">
        <f>IF(ISNUMBER(SEARCH(ZAKL_DATA!$B$14,E46)),MAX($D$2:D45)+1,0)</f>
        <v>44.0</v>
      </c>
      <c r="E46" s="69" t="s">
        <v>656</v>
      </c>
      <c r="F46" s="76">
        <v>2206.0</v>
      </c>
      <c r="G46" s="78"/>
      <c r="H46" s="58" t="str">
        <f>IFERROR(VLOOKUP(ROWS($H$3:H46),$D$3:$E$204,2,0),"")</f>
        <v>KAPLICE</v>
      </c>
      <c r="J46" s="152" t="s">
        <v>2521</v>
      </c>
      <c r="K46" s="150"/>
    </row>
    <row r="47" spans="4:11" ht="12.75" customHeight="1">
      <c r="D47" s="72">
        <f>IF(ISNUMBER(SEARCH(ZAKL_DATA!$B$14,E47)),MAX($D$2:D46)+1,0)</f>
        <v>45.0</v>
      </c>
      <c r="E47" s="69" t="s">
        <v>657</v>
      </c>
      <c r="F47" s="76">
        <v>2207.0</v>
      </c>
      <c r="G47" s="78"/>
      <c r="H47" s="58" t="str">
        <f>IFERROR(VLOOKUP(ROWS($H$3:H47),$D$3:$E$204,2,0),"")</f>
        <v>MILEVSKO</v>
      </c>
      <c r="J47" s="152" t="s">
        <v>2522</v>
      </c>
      <c r="K47" s="150"/>
    </row>
    <row r="48" spans="4:11" ht="12.75" customHeight="1">
      <c r="D48" s="72">
        <f>IF(ISNUMBER(SEARCH(ZAKL_DATA!$B$14,E48)),MAX($D$2:D47)+1,0)</f>
        <v>46.0</v>
      </c>
      <c r="E48" s="69" t="s">
        <v>658</v>
      </c>
      <c r="F48" s="76">
        <v>2208.0</v>
      </c>
      <c r="G48" s="78"/>
      <c r="H48" s="58" t="str">
        <f>IFERROR(VLOOKUP(ROWS($H$3:H48),$D$3:$E$204,2,0),"")</f>
        <v>PÍSEK</v>
      </c>
      <c r="J48" s="152" t="s">
        <v>2523</v>
      </c>
      <c r="K48" s="150"/>
    </row>
    <row r="49" spans="4:11" ht="12.75" customHeight="1">
      <c r="D49" s="72">
        <f>IF(ISNUMBER(SEARCH(ZAKL_DATA!$B$14,E49)),MAX($D$2:D48)+1,0)</f>
        <v>47.0</v>
      </c>
      <c r="E49" s="69" t="s">
        <v>659</v>
      </c>
      <c r="F49" s="76">
        <v>2209.0</v>
      </c>
      <c r="G49" s="78"/>
      <c r="H49" s="58" t="str">
        <f>IFERROR(VLOOKUP(ROWS($H$3:H49),$D$3:$E$204,2,0),"")</f>
        <v>PRACHATICE</v>
      </c>
      <c r="J49" s="152" t="s">
        <v>2524</v>
      </c>
      <c r="K49" s="150"/>
    </row>
    <row r="50" spans="4:11" ht="12.75" customHeight="1">
      <c r="D50" s="72">
        <f>IF(ISNUMBER(SEARCH(ZAKL_DATA!$B$14,E50)),MAX($D$2:D49)+1,0)</f>
        <v>48.0</v>
      </c>
      <c r="E50" s="69" t="s">
        <v>660</v>
      </c>
      <c r="F50" s="76">
        <v>2210.0</v>
      </c>
      <c r="G50" s="78"/>
      <c r="H50" s="58" t="str">
        <f>IFERROR(VLOOKUP(ROWS($H$3:H50),$D$3:$E$204,2,0),"")</f>
        <v>SOBĚSLAV</v>
      </c>
      <c r="J50" s="152" t="s">
        <v>2525</v>
      </c>
      <c r="K50" s="150"/>
    </row>
    <row r="51" spans="4:11" ht="12.75" customHeight="1">
      <c r="D51" s="72">
        <f>IF(ISNUMBER(SEARCH(ZAKL_DATA!$B$14,E51)),MAX($D$2:D50)+1,0)</f>
        <v>49.0</v>
      </c>
      <c r="E51" s="69" t="s">
        <v>661</v>
      </c>
      <c r="F51" s="76">
        <v>2211.0</v>
      </c>
      <c r="G51" s="78"/>
      <c r="H51" s="58" t="str">
        <f>IFERROR(VLOOKUP(ROWS($H$3:H51),$D$3:$E$204,2,0),"")</f>
        <v>STRAKONICE</v>
      </c>
      <c r="J51" s="152" t="s">
        <v>2526</v>
      </c>
      <c r="K51" s="150"/>
    </row>
    <row r="52" spans="4:11" ht="12.75" customHeight="1">
      <c r="D52" s="72">
        <f>IF(ISNUMBER(SEARCH(ZAKL_DATA!$B$14,E52)),MAX($D$2:D51)+1,0)</f>
        <v>50.0</v>
      </c>
      <c r="E52" s="69" t="s">
        <v>662</v>
      </c>
      <c r="F52" s="76">
        <v>2212.0</v>
      </c>
      <c r="G52" s="78"/>
      <c r="H52" s="58" t="str">
        <f>IFERROR(VLOOKUP(ROWS($H$3:H52),$D$3:$E$204,2,0),"")</f>
        <v>TÁBOR</v>
      </c>
      <c r="J52" s="152" t="s">
        <v>2527</v>
      </c>
      <c r="K52" s="150"/>
    </row>
    <row r="53" spans="4:11" ht="12.75" customHeight="1">
      <c r="D53" s="72">
        <f>IF(ISNUMBER(SEARCH(ZAKL_DATA!$B$14,E53)),MAX($D$2:D52)+1,0)</f>
        <v>51.0</v>
      </c>
      <c r="E53" s="69" t="s">
        <v>663</v>
      </c>
      <c r="F53" s="76">
        <v>2213.0</v>
      </c>
      <c r="G53" s="78"/>
      <c r="H53" s="58" t="str">
        <f>IFERROR(VLOOKUP(ROWS($H$3:H53),$D$3:$E$204,2,0),"")</f>
        <v>TRHOVÉ SVINY</v>
      </c>
      <c r="J53" s="152" t="s">
        <v>2528</v>
      </c>
      <c r="K53" s="150"/>
    </row>
    <row r="54" spans="4:11" ht="12.75" customHeight="1">
      <c r="D54" s="72">
        <f>IF(ISNUMBER(SEARCH(ZAKL_DATA!$B$14,E54)),MAX($D$2:D53)+1,0)</f>
        <v>52.0</v>
      </c>
      <c r="E54" s="69" t="s">
        <v>664</v>
      </c>
      <c r="F54" s="76">
        <v>2214.0</v>
      </c>
      <c r="G54" s="78"/>
      <c r="H54" s="58" t="str">
        <f>IFERROR(VLOOKUP(ROWS($H$3:H54),$D$3:$E$204,2,0),"")</f>
        <v>TŘEBOŇ</v>
      </c>
      <c r="J54" s="152" t="s">
        <v>2529</v>
      </c>
      <c r="K54" s="150"/>
    </row>
    <row r="55" spans="4:11" ht="12.75" customHeight="1">
      <c r="D55" s="72">
        <f>IF(ISNUMBER(SEARCH(ZAKL_DATA!$B$14,E55)),MAX($D$2:D54)+1,0)</f>
        <v>53.0</v>
      </c>
      <c r="E55" s="69" t="s">
        <v>665</v>
      </c>
      <c r="F55" s="76">
        <v>2215.0</v>
      </c>
      <c r="G55" s="78"/>
      <c r="H55" s="58" t="str">
        <f>IFERROR(VLOOKUP(ROWS($H$3:H55),$D$3:$E$204,2,0),"")</f>
        <v>TÝN NAD VLTAVOU</v>
      </c>
      <c r="J55" s="152" t="s">
        <v>2530</v>
      </c>
      <c r="K55" s="150"/>
    </row>
    <row r="56" spans="4:11" ht="12.75" customHeight="1">
      <c r="D56" s="72">
        <f>IF(ISNUMBER(SEARCH(ZAKL_DATA!$B$14,E56)),MAX($D$2:D55)+1,0)</f>
        <v>54.0</v>
      </c>
      <c r="E56" s="69" t="s">
        <v>666</v>
      </c>
      <c r="F56" s="76">
        <v>2216.0</v>
      </c>
      <c r="G56" s="78"/>
      <c r="H56" s="58" t="str">
        <f>IFERROR(VLOOKUP(ROWS($H$3:H56),$D$3:$E$204,2,0),"")</f>
        <v>VIMPERK</v>
      </c>
      <c r="J56" s="152" t="s">
        <v>2531</v>
      </c>
      <c r="K56" s="150"/>
    </row>
    <row r="57" spans="4:11" ht="12.75" customHeight="1">
      <c r="D57" s="72">
        <f>IF(ISNUMBER(SEARCH(ZAKL_DATA!$B$14,E57)),MAX($D$2:D56)+1,0)</f>
        <v>55.0</v>
      </c>
      <c r="E57" s="69" t="s">
        <v>667</v>
      </c>
      <c r="F57" s="76">
        <v>2217.0</v>
      </c>
      <c r="G57" s="78"/>
      <c r="H57" s="58" t="str">
        <f>IFERROR(VLOOKUP(ROWS($H$3:H57),$D$3:$E$204,2,0),"")</f>
        <v>VODŇANY</v>
      </c>
      <c r="J57" s="152" t="s">
        <v>2532</v>
      </c>
      <c r="K57" s="150"/>
    </row>
    <row r="58" spans="4:11" ht="12.75" customHeight="1">
      <c r="D58" s="72">
        <f>IF(ISNUMBER(SEARCH(ZAKL_DATA!$B$14,E58)),MAX($D$2:D57)+1,0)</f>
        <v>56.0</v>
      </c>
      <c r="E58" s="69" t="s">
        <v>669</v>
      </c>
      <c r="F58" s="76">
        <v>2301.0</v>
      </c>
      <c r="G58" s="78"/>
      <c r="H58" s="58" t="str">
        <f>IFERROR(VLOOKUP(ROWS($H$3:H58),$D$3:$E$204,2,0),"")</f>
        <v>PLZEŇ</v>
      </c>
      <c r="J58" s="152" t="s">
        <v>2533</v>
      </c>
      <c r="K58" s="150"/>
    </row>
    <row r="59" spans="4:11" ht="12.75" customHeight="1">
      <c r="D59" s="72">
        <f>IF(ISNUMBER(SEARCH(ZAKL_DATA!$B$14,E59)),MAX($D$2:D58)+1,0)</f>
        <v>57.0</v>
      </c>
      <c r="E59" s="69" t="s">
        <v>670</v>
      </c>
      <c r="F59" s="76">
        <v>2302.0</v>
      </c>
      <c r="G59" s="78"/>
      <c r="H59" s="58" t="str">
        <f>IFERROR(VLOOKUP(ROWS($H$3:H59),$D$3:$E$204,2,0),"")</f>
        <v>PLZEŇ-SEVER</v>
      </c>
      <c r="J59" s="151" t="s">
        <v>2534</v>
      </c>
      <c r="K59" s="150"/>
    </row>
    <row r="60" spans="4:11" ht="12.75" customHeight="1">
      <c r="D60" s="72">
        <f>IF(ISNUMBER(SEARCH(ZAKL_DATA!$B$14,E60)),MAX($D$2:D59)+1,0)</f>
        <v>58.0</v>
      </c>
      <c r="E60" s="69" t="s">
        <v>671</v>
      </c>
      <c r="F60" s="76">
        <v>2303.0</v>
      </c>
      <c r="G60" s="78"/>
      <c r="H60" s="58" t="str">
        <f>IFERROR(VLOOKUP(ROWS($H$3:H60),$D$3:$E$204,2,0),"")</f>
        <v>PLZEŇ-JIH</v>
      </c>
      <c r="J60" s="152" t="s">
        <v>2535</v>
      </c>
      <c r="K60" s="150"/>
    </row>
    <row r="61" spans="4:11" ht="12.75" customHeight="1">
      <c r="D61" s="72">
        <f>IF(ISNUMBER(SEARCH(ZAKL_DATA!$B$14,E61)),MAX($D$2:D60)+1,0)</f>
        <v>59.0</v>
      </c>
      <c r="E61" s="69" t="s">
        <v>672</v>
      </c>
      <c r="F61" s="76">
        <v>2304.0</v>
      </c>
      <c r="G61" s="78"/>
      <c r="H61" s="58" t="str">
        <f>IFERROR(VLOOKUP(ROWS($H$3:H61),$D$3:$E$204,2,0),"")</f>
        <v>BLOVICE</v>
      </c>
      <c r="J61" s="152" t="s">
        <v>2536</v>
      </c>
      <c r="K61" s="150"/>
    </row>
    <row r="62" spans="4:11" ht="12.75" customHeight="1">
      <c r="D62" s="72">
        <f>IF(ISNUMBER(SEARCH(ZAKL_DATA!$B$14,E62)),MAX($D$2:D61)+1,0)</f>
        <v>60.0</v>
      </c>
      <c r="E62" s="69" t="s">
        <v>673</v>
      </c>
      <c r="F62" s="76">
        <v>2305.0</v>
      </c>
      <c r="G62" s="78"/>
      <c r="H62" s="58" t="str">
        <f>IFERROR(VLOOKUP(ROWS($H$3:H62),$D$3:$E$204,2,0),"")</f>
        <v>DOMAŽLICE</v>
      </c>
      <c r="J62" s="152" t="s">
        <v>2537</v>
      </c>
      <c r="K62" s="150"/>
    </row>
    <row r="63" spans="4:11" ht="12.75" customHeight="1">
      <c r="D63" s="72">
        <f>IF(ISNUMBER(SEARCH(ZAKL_DATA!$B$14,E63)),MAX($D$2:D62)+1,0)</f>
        <v>61.0</v>
      </c>
      <c r="E63" s="69" t="s">
        <v>674</v>
      </c>
      <c r="F63" s="76">
        <v>2306.0</v>
      </c>
      <c r="G63" s="78"/>
      <c r="H63" s="58" t="str">
        <f>IFERROR(VLOOKUP(ROWS($H$3:H63),$D$3:$E$204,2,0),"")</f>
        <v>HORAŽĎOVICE</v>
      </c>
      <c r="J63" s="152" t="s">
        <v>2538</v>
      </c>
      <c r="K63" s="150"/>
    </row>
    <row r="64" spans="4:11" ht="12.75" customHeight="1">
      <c r="D64" s="72">
        <f>IF(ISNUMBER(SEARCH(ZAKL_DATA!$B$14,E64)),MAX($D$2:D63)+1,0)</f>
        <v>62.0</v>
      </c>
      <c r="E64" s="69" t="s">
        <v>675</v>
      </c>
      <c r="F64" s="76">
        <v>2307.0</v>
      </c>
      <c r="G64" s="78"/>
      <c r="H64" s="58" t="str">
        <f>IFERROR(VLOOKUP(ROWS($H$3:H64),$D$3:$E$204,2,0),"")</f>
        <v>HORŠOVSKÝ TÝN</v>
      </c>
      <c r="J64" s="152" t="s">
        <v>2539</v>
      </c>
      <c r="K64" s="150"/>
    </row>
    <row r="65" spans="4:11" ht="12.75" customHeight="1">
      <c r="D65" s="72">
        <f>IF(ISNUMBER(SEARCH(ZAKL_DATA!$B$14,E65)),MAX($D$2:D64)+1,0)</f>
        <v>63.0</v>
      </c>
      <c r="E65" s="69" t="s">
        <v>676</v>
      </c>
      <c r="F65" s="76">
        <v>2308.0</v>
      </c>
      <c r="G65" s="78"/>
      <c r="H65" s="58" t="str">
        <f>IFERROR(VLOOKUP(ROWS($H$3:H65),$D$3:$E$204,2,0),"")</f>
        <v>KLATOVY</v>
      </c>
      <c r="J65" s="152" t="s">
        <v>2540</v>
      </c>
      <c r="K65" s="150"/>
    </row>
    <row r="66" spans="4:11" ht="12.75" customHeight="1">
      <c r="D66" s="72">
        <f>IF(ISNUMBER(SEARCH(ZAKL_DATA!$B$14,E66)),MAX($D$2:D65)+1,0)</f>
        <v>64.0</v>
      </c>
      <c r="E66" s="69" t="s">
        <v>677</v>
      </c>
      <c r="F66" s="76">
        <v>2309.0</v>
      </c>
      <c r="G66" s="78"/>
      <c r="H66" s="58" t="str">
        <f>IFERROR(VLOOKUP(ROWS($H$3:H66),$D$3:$E$204,2,0),"")</f>
        <v>KRALOVICE</v>
      </c>
      <c r="J66" s="152" t="s">
        <v>2541</v>
      </c>
      <c r="K66" s="150"/>
    </row>
    <row r="67" spans="4:11" ht="12.75" customHeight="1">
      <c r="D67" s="72">
        <f>IF(ISNUMBER(SEARCH(ZAKL_DATA!$B$14,E67)),MAX($D$2:D66)+1,0)</f>
        <v>65.0</v>
      </c>
      <c r="E67" s="69" t="s">
        <v>678</v>
      </c>
      <c r="F67" s="76">
        <v>2310.0</v>
      </c>
      <c r="G67" s="78"/>
      <c r="H67" s="58" t="str">
        <f>IFERROR(VLOOKUP(ROWS($H$3:H67),$D$3:$E$204,2,0),"")</f>
        <v>NEPOMUK</v>
      </c>
      <c r="J67" s="152" t="s">
        <v>2542</v>
      </c>
      <c r="K67" s="150"/>
    </row>
    <row r="68" spans="4:11" ht="12.75" customHeight="1">
      <c r="D68" s="72">
        <f>IF(ISNUMBER(SEARCH(ZAKL_DATA!$B$14,E68)),MAX($D$2:D67)+1,0)</f>
        <v>66.0</v>
      </c>
      <c r="E68" s="69" t="s">
        <v>679</v>
      </c>
      <c r="F68" s="76">
        <v>2311.0</v>
      </c>
      <c r="G68" s="78"/>
      <c r="H68" s="58" t="str">
        <f>IFERROR(VLOOKUP(ROWS($H$3:H68),$D$3:$E$204,2,0),"")</f>
        <v>PŘEŠTICE</v>
      </c>
      <c r="J68" s="152" t="s">
        <v>2543</v>
      </c>
      <c r="K68" s="150"/>
    </row>
    <row r="69" spans="4:11" ht="12.75" customHeight="1">
      <c r="D69" s="72">
        <f>IF(ISNUMBER(SEARCH(ZAKL_DATA!$B$14,E69)),MAX($D$2:D68)+1,0)</f>
        <v>67.0</v>
      </c>
      <c r="E69" s="69" t="s">
        <v>680</v>
      </c>
      <c r="F69" s="76">
        <v>2312.0</v>
      </c>
      <c r="G69" s="78"/>
      <c r="H69" s="58" t="str">
        <f>IFERROR(VLOOKUP(ROWS($H$3:H69),$D$3:$E$204,2,0),"")</f>
        <v>ROKYCANY</v>
      </c>
      <c r="J69" s="152" t="s">
        <v>2544</v>
      </c>
      <c r="K69" s="150"/>
    </row>
    <row r="70" spans="4:11" ht="12.75" customHeight="1">
      <c r="D70" s="72">
        <f>IF(ISNUMBER(SEARCH(ZAKL_DATA!$B$14,E70)),MAX($D$2:D69)+1,0)</f>
        <v>68.0</v>
      </c>
      <c r="E70" s="69" t="s">
        <v>681</v>
      </c>
      <c r="F70" s="76">
        <v>2313.0</v>
      </c>
      <c r="G70" s="78"/>
      <c r="H70" s="58" t="str">
        <f>IFERROR(VLOOKUP(ROWS($H$3:H70),$D$3:$E$204,2,0),"")</f>
        <v>TACHOV</v>
      </c>
      <c r="J70" s="152" t="s">
        <v>2545</v>
      </c>
      <c r="K70" s="150"/>
    </row>
    <row r="71" spans="4:11" ht="12.75" customHeight="1">
      <c r="D71" s="72">
        <f>IF(ISNUMBER(SEARCH(ZAKL_DATA!$B$14,E71)),MAX($D$2:D70)+1,0)</f>
        <v>69.0</v>
      </c>
      <c r="E71" s="69" t="s">
        <v>682</v>
      </c>
      <c r="F71" s="76">
        <v>2314.0</v>
      </c>
      <c r="G71" s="78"/>
      <c r="H71" s="58" t="str">
        <f>IFERROR(VLOOKUP(ROWS($H$3:H71),$D$3:$E$204,2,0),"")</f>
        <v>STŘÍBRO</v>
      </c>
      <c r="J71" s="152" t="s">
        <v>2546</v>
      </c>
      <c r="K71" s="150"/>
    </row>
    <row r="72" spans="4:11" ht="12.75" customHeight="1">
      <c r="D72" s="72">
        <f>IF(ISNUMBER(SEARCH(ZAKL_DATA!$B$14,E72)),MAX($D$2:D71)+1,0)</f>
        <v>70.0</v>
      </c>
      <c r="E72" s="69" t="s">
        <v>683</v>
      </c>
      <c r="F72" s="76">
        <v>2315.0</v>
      </c>
      <c r="G72" s="78"/>
      <c r="H72" s="58" t="str">
        <f>IFERROR(VLOOKUP(ROWS($H$3:H72),$D$3:$E$204,2,0),"")</f>
        <v>SUŠICE</v>
      </c>
      <c r="J72" s="152" t="s">
        <v>2547</v>
      </c>
      <c r="K72" s="150"/>
    </row>
    <row r="73" spans="4:11" ht="12.75" customHeight="1">
      <c r="D73" s="72">
        <f>IF(ISNUMBER(SEARCH(ZAKL_DATA!$B$14,E73)),MAX($D$2:D72)+1,0)</f>
        <v>71.0</v>
      </c>
      <c r="E73" s="69" t="s">
        <v>685</v>
      </c>
      <c r="F73" s="76">
        <v>2401.0</v>
      </c>
      <c r="G73" s="78"/>
      <c r="H73" s="58" t="str">
        <f>IFERROR(VLOOKUP(ROWS($H$3:H73),$D$3:$E$204,2,0),"")</f>
        <v>KARLOVY VARY</v>
      </c>
      <c r="J73" s="152" t="s">
        <v>2548</v>
      </c>
      <c r="K73" s="150"/>
    </row>
    <row r="74" spans="4:11" ht="12.75" customHeight="1">
      <c r="D74" s="72">
        <f>IF(ISNUMBER(SEARCH(ZAKL_DATA!$B$14,E74)),MAX($D$2:D73)+1,0)</f>
        <v>72.0</v>
      </c>
      <c r="E74" s="69" t="s">
        <v>686</v>
      </c>
      <c r="F74" s="76">
        <v>2402.0</v>
      </c>
      <c r="G74" s="78"/>
      <c r="H74" s="58" t="str">
        <f>IFERROR(VLOOKUP(ROWS($H$3:H74),$D$3:$E$204,2,0),"")</f>
        <v>AŠ</v>
      </c>
      <c r="J74" s="152" t="s">
        <v>2549</v>
      </c>
      <c r="K74" s="150"/>
    </row>
    <row r="75" spans="4:11" ht="12.75" customHeight="1">
      <c r="D75" s="72">
        <f>IF(ISNUMBER(SEARCH(ZAKL_DATA!$B$14,E75)),MAX($D$2:D74)+1,0)</f>
        <v>73.0</v>
      </c>
      <c r="E75" s="69" t="s">
        <v>687</v>
      </c>
      <c r="F75" s="76">
        <v>2403.0</v>
      </c>
      <c r="G75" s="78"/>
      <c r="H75" s="58" t="str">
        <f>IFERROR(VLOOKUP(ROWS($H$3:H75),$D$3:$E$204,2,0),"")</f>
        <v>CHEB</v>
      </c>
      <c r="J75" s="152" t="s">
        <v>2550</v>
      </c>
      <c r="K75" s="150"/>
    </row>
    <row r="76" spans="4:11" ht="12.75" customHeight="1">
      <c r="D76" s="72">
        <f>IF(ISNUMBER(SEARCH(ZAKL_DATA!$B$14,E76)),MAX($D$2:D75)+1,0)</f>
        <v>74.0</v>
      </c>
      <c r="E76" s="69" t="s">
        <v>688</v>
      </c>
      <c r="F76" s="76">
        <v>2404.0</v>
      </c>
      <c r="G76" s="78"/>
      <c r="H76" s="58" t="str">
        <f>IFERROR(VLOOKUP(ROWS($H$3:H76),$D$3:$E$204,2,0),"")</f>
        <v>KRASLICE</v>
      </c>
      <c r="J76" s="152" t="s">
        <v>2551</v>
      </c>
      <c r="K76" s="150"/>
    </row>
    <row r="77" spans="4:11" ht="12.75" customHeight="1">
      <c r="D77" s="72">
        <f>IF(ISNUMBER(SEARCH(ZAKL_DATA!$B$14,E77)),MAX($D$2:D76)+1,0)</f>
        <v>75.0</v>
      </c>
      <c r="E77" s="69" t="s">
        <v>689</v>
      </c>
      <c r="F77" s="76">
        <v>2405.0</v>
      </c>
      <c r="G77" s="78"/>
      <c r="H77" s="58" t="str">
        <f>IFERROR(VLOOKUP(ROWS($H$3:H77),$D$3:$E$204,2,0),"")</f>
        <v>MARIÁNSKÉ LÁZNĚ</v>
      </c>
      <c r="J77" s="152" t="s">
        <v>2552</v>
      </c>
      <c r="K77" s="150"/>
    </row>
    <row r="78" spans="4:11" ht="12.75" customHeight="1">
      <c r="D78" s="72">
        <f>IF(ISNUMBER(SEARCH(ZAKL_DATA!$B$14,E78)),MAX($D$2:D77)+1,0)</f>
        <v>76.0</v>
      </c>
      <c r="E78" s="69" t="s">
        <v>690</v>
      </c>
      <c r="F78" s="76">
        <v>2406.0</v>
      </c>
      <c r="G78" s="78"/>
      <c r="H78" s="58" t="str">
        <f>IFERROR(VLOOKUP(ROWS($H$3:H78),$D$3:$E$204,2,0),"")</f>
        <v>OSTROV NAD OHŘÍ</v>
      </c>
      <c r="J78" s="152" t="s">
        <v>2553</v>
      </c>
      <c r="K78" s="150"/>
    </row>
    <row r="79" spans="4:11" ht="12.75" customHeight="1">
      <c r="D79" s="72">
        <f>IF(ISNUMBER(SEARCH(ZAKL_DATA!$B$14,E79)),MAX($D$2:D78)+1,0)</f>
        <v>77.0</v>
      </c>
      <c r="E79" s="69" t="s">
        <v>691</v>
      </c>
      <c r="F79" s="76">
        <v>2407.0</v>
      </c>
      <c r="G79" s="78"/>
      <c r="H79" s="58" t="str">
        <f>IFERROR(VLOOKUP(ROWS($H$3:H79),$D$3:$E$204,2,0),"")</f>
        <v>SOKOLOV</v>
      </c>
      <c r="J79" s="152" t="s">
        <v>2554</v>
      </c>
      <c r="K79" s="150"/>
    </row>
    <row r="80" spans="4:11" ht="12.75" customHeight="1">
      <c r="D80" s="72">
        <f>IF(ISNUMBER(SEARCH(ZAKL_DATA!$B$14,E80)),MAX($D$2:D79)+1,0)</f>
        <v>78.0</v>
      </c>
      <c r="E80" s="69" t="s">
        <v>693</v>
      </c>
      <c r="F80" s="76">
        <v>2501.0</v>
      </c>
      <c r="G80" s="78"/>
      <c r="H80" s="58" t="str">
        <f>IFERROR(VLOOKUP(ROWS($H$3:H80),$D$3:$E$204,2,0),"")</f>
        <v>ÚSTÍ NAD LABEM</v>
      </c>
      <c r="J80" s="152" t="s">
        <v>2555</v>
      </c>
      <c r="K80" s="150"/>
    </row>
    <row r="81" spans="4:11" ht="12.75" customHeight="1">
      <c r="D81" s="72">
        <f>IF(ISNUMBER(SEARCH(ZAKL_DATA!$B$14,E81)),MAX($D$2:D80)+1,0)</f>
        <v>79.0</v>
      </c>
      <c r="E81" s="69" t="s">
        <v>694</v>
      </c>
      <c r="F81" s="76">
        <v>2502.0</v>
      </c>
      <c r="G81" s="78"/>
      <c r="H81" s="58" t="str">
        <f>IFERROR(VLOOKUP(ROWS($H$3:H81),$D$3:$E$204,2,0),"")</f>
        <v>BÍLINA</v>
      </c>
      <c r="J81" s="152" t="s">
        <v>2556</v>
      </c>
      <c r="K81" s="150"/>
    </row>
    <row r="82" spans="4:11" ht="12.75" customHeight="1">
      <c r="D82" s="72">
        <f>IF(ISNUMBER(SEARCH(ZAKL_DATA!$B$14,E82)),MAX($D$2:D81)+1,0)</f>
        <v>80.0</v>
      </c>
      <c r="E82" s="69" t="s">
        <v>695</v>
      </c>
      <c r="F82" s="76">
        <v>2503.0</v>
      </c>
      <c r="G82" s="78"/>
      <c r="H82" s="58" t="str">
        <f>IFERROR(VLOOKUP(ROWS($H$3:H82),$D$3:$E$204,2,0),"")</f>
        <v>DĚČÍN</v>
      </c>
      <c r="J82" s="152" t="s">
        <v>2557</v>
      </c>
      <c r="K82" s="150"/>
    </row>
    <row r="83" spans="4:11" ht="12.75" customHeight="1">
      <c r="D83" s="72">
        <f>IF(ISNUMBER(SEARCH(ZAKL_DATA!$B$14,E83)),MAX($D$2:D82)+1,0)</f>
        <v>81.0</v>
      </c>
      <c r="E83" s="69" t="s">
        <v>696</v>
      </c>
      <c r="F83" s="76">
        <v>2504.0</v>
      </c>
      <c r="G83" s="78"/>
      <c r="H83" s="58" t="str">
        <f>IFERROR(VLOOKUP(ROWS($H$3:H83),$D$3:$E$204,2,0),"")</f>
        <v>CHOMUTOV</v>
      </c>
      <c r="J83" s="152" t="s">
        <v>2558</v>
      </c>
      <c r="K83" s="150"/>
    </row>
    <row r="84" spans="4:11" ht="12.75" customHeight="1">
      <c r="D84" s="72">
        <f>IF(ISNUMBER(SEARCH(ZAKL_DATA!$B$14,E84)),MAX($D$2:D83)+1,0)</f>
        <v>82.0</v>
      </c>
      <c r="E84" s="69" t="s">
        <v>697</v>
      </c>
      <c r="F84" s="76">
        <v>2505.0</v>
      </c>
      <c r="G84" s="78"/>
      <c r="H84" s="58" t="str">
        <f>IFERROR(VLOOKUP(ROWS($H$3:H84),$D$3:$E$204,2,0),"")</f>
        <v>KADAŇ</v>
      </c>
      <c r="J84" s="153" t="s">
        <v>2559</v>
      </c>
      <c r="K84" s="154"/>
    </row>
    <row r="85" spans="4:11" ht="12.75" customHeight="1">
      <c r="D85" s="72">
        <f>IF(ISNUMBER(SEARCH(ZAKL_DATA!$B$14,E85)),MAX($D$2:D84)+1,0)</f>
        <v>83.0</v>
      </c>
      <c r="E85" s="69" t="s">
        <v>698</v>
      </c>
      <c r="F85" s="76">
        <v>2506.0</v>
      </c>
      <c r="G85" s="78"/>
      <c r="H85" s="58" t="str">
        <f>IFERROR(VLOOKUP(ROWS($H$3:H85),$D$3:$E$204,2,0),"")</f>
        <v>LIBOCHOVICE</v>
      </c>
      <c r="J85" s="152" t="s">
        <v>2560</v>
      </c>
      <c r="K85" s="150"/>
    </row>
    <row r="86" spans="4:11" ht="12.75" customHeight="1">
      <c r="D86" s="72">
        <f>IF(ISNUMBER(SEARCH(ZAKL_DATA!$B$14,E86)),MAX($D$2:D85)+1,0)</f>
        <v>84.0</v>
      </c>
      <c r="E86" s="69" t="s">
        <v>699</v>
      </c>
      <c r="F86" s="76">
        <v>2507.0</v>
      </c>
      <c r="G86" s="78"/>
      <c r="H86" s="58" t="str">
        <f>IFERROR(VLOOKUP(ROWS($H$3:H86),$D$3:$E$204,2,0),"")</f>
        <v>LITOMĚŘICE</v>
      </c>
      <c r="J86" s="152" t="s">
        <v>2561</v>
      </c>
      <c r="K86" s="150"/>
    </row>
    <row r="87" spans="4:11" ht="12.75" customHeight="1">
      <c r="D87" s="72">
        <f>IF(ISNUMBER(SEARCH(ZAKL_DATA!$B$14,E87)),MAX($D$2:D86)+1,0)</f>
        <v>85.0</v>
      </c>
      <c r="E87" s="69" t="s">
        <v>700</v>
      </c>
      <c r="F87" s="76">
        <v>2508.0</v>
      </c>
      <c r="G87" s="78"/>
      <c r="H87" s="58" t="str">
        <f>IFERROR(VLOOKUP(ROWS($H$3:H87),$D$3:$E$204,2,0),"")</f>
        <v>LITVÍNOV</v>
      </c>
      <c r="J87" s="152" t="s">
        <v>2562</v>
      </c>
      <c r="K87" s="150"/>
    </row>
    <row r="88" spans="4:11" ht="12.75" customHeight="1">
      <c r="D88" s="72">
        <f>IF(ISNUMBER(SEARCH(ZAKL_DATA!$B$14,E88)),MAX($D$2:D87)+1,0)</f>
        <v>86.0</v>
      </c>
      <c r="E88" s="69" t="s">
        <v>701</v>
      </c>
      <c r="F88" s="76">
        <v>2509.0</v>
      </c>
      <c r="G88" s="78"/>
      <c r="H88" s="58" t="str">
        <f>IFERROR(VLOOKUP(ROWS($H$3:H88),$D$3:$E$204,2,0),"")</f>
        <v>LOUNY</v>
      </c>
      <c r="J88" s="152" t="s">
        <v>2563</v>
      </c>
      <c r="K88" s="150"/>
    </row>
    <row r="89" spans="4:11" ht="12.75" customHeight="1">
      <c r="D89" s="72">
        <f>IF(ISNUMBER(SEARCH(ZAKL_DATA!$B$14,E89)),MAX($D$2:D88)+1,0)</f>
        <v>87.0</v>
      </c>
      <c r="E89" s="69" t="s">
        <v>702</v>
      </c>
      <c r="F89" s="76">
        <v>2510.0</v>
      </c>
      <c r="G89" s="78"/>
      <c r="H89" s="58" t="str">
        <f>IFERROR(VLOOKUP(ROWS($H$3:H89),$D$3:$E$204,2,0),"")</f>
        <v>MOST</v>
      </c>
      <c r="J89" s="152" t="s">
        <v>2564</v>
      </c>
      <c r="K89" s="150"/>
    </row>
    <row r="90" spans="4:11" ht="12.75" customHeight="1">
      <c r="D90" s="72">
        <f>IF(ISNUMBER(SEARCH(ZAKL_DATA!$B$14,E90)),MAX($D$2:D89)+1,0)</f>
        <v>88.0</v>
      </c>
      <c r="E90" s="69" t="s">
        <v>703</v>
      </c>
      <c r="F90" s="76">
        <v>2511.0</v>
      </c>
      <c r="G90" s="78"/>
      <c r="H90" s="58" t="str">
        <f>IFERROR(VLOOKUP(ROWS($H$3:H90),$D$3:$E$204,2,0),"")</f>
        <v>PODBOŘANY</v>
      </c>
      <c r="J90" s="152" t="s">
        <v>2565</v>
      </c>
      <c r="K90" s="150"/>
    </row>
    <row r="91" spans="4:11" ht="12.75" customHeight="1">
      <c r="D91" s="72">
        <f>IF(ISNUMBER(SEARCH(ZAKL_DATA!$B$14,E91)),MAX($D$2:D90)+1,0)</f>
        <v>89.0</v>
      </c>
      <c r="E91" s="69" t="s">
        <v>704</v>
      </c>
      <c r="F91" s="76">
        <v>2512.0</v>
      </c>
      <c r="G91" s="78"/>
      <c r="H91" s="58" t="str">
        <f>IFERROR(VLOOKUP(ROWS($H$3:H91),$D$3:$E$204,2,0),"")</f>
        <v>ROUDNICE NAD LABEM</v>
      </c>
      <c r="J91" s="152" t="s">
        <v>2566</v>
      </c>
      <c r="K91" s="150"/>
    </row>
    <row r="92" spans="4:11" ht="12.75" customHeight="1">
      <c r="D92" s="72">
        <f>IF(ISNUMBER(SEARCH(ZAKL_DATA!$B$14,E92)),MAX($D$2:D91)+1,0)</f>
        <v>90.0</v>
      </c>
      <c r="E92" s="69" t="s">
        <v>705</v>
      </c>
      <c r="F92" s="76">
        <v>2513.0</v>
      </c>
      <c r="G92" s="78"/>
      <c r="H92" s="58" t="str">
        <f>IFERROR(VLOOKUP(ROWS($H$3:H92),$D$3:$E$204,2,0),"")</f>
        <v>RUMBURK</v>
      </c>
      <c r="J92" s="152" t="s">
        <v>2567</v>
      </c>
      <c r="K92" s="150"/>
    </row>
    <row r="93" spans="4:11" ht="12.75" customHeight="1">
      <c r="D93" s="72">
        <f>IF(ISNUMBER(SEARCH(ZAKL_DATA!$B$14,E93)),MAX($D$2:D92)+1,0)</f>
        <v>91.0</v>
      </c>
      <c r="E93" s="69" t="s">
        <v>706</v>
      </c>
      <c r="F93" s="76">
        <v>2514.0</v>
      </c>
      <c r="G93" s="78"/>
      <c r="H93" s="58" t="str">
        <f>IFERROR(VLOOKUP(ROWS($H$3:H93),$D$3:$E$204,2,0),"")</f>
        <v>TEPLICE</v>
      </c>
      <c r="J93" s="152" t="s">
        <v>2568</v>
      </c>
      <c r="K93" s="150"/>
    </row>
    <row r="94" spans="4:11" ht="12.75" customHeight="1">
      <c r="D94" s="72">
        <f>IF(ISNUMBER(SEARCH(ZAKL_DATA!$B$14,E94)),MAX($D$2:D93)+1,0)</f>
        <v>92.0</v>
      </c>
      <c r="E94" s="69" t="s">
        <v>707</v>
      </c>
      <c r="F94" s="76">
        <v>2515.0</v>
      </c>
      <c r="G94" s="78"/>
      <c r="H94" s="58" t="str">
        <f>IFERROR(VLOOKUP(ROWS($H$3:H94),$D$3:$E$204,2,0),"")</f>
        <v>ŽATEC</v>
      </c>
      <c r="J94" s="152" t="s">
        <v>2569</v>
      </c>
      <c r="K94" s="150"/>
    </row>
    <row r="95" spans="4:11" ht="12.75" customHeight="1">
      <c r="D95" s="72">
        <f>IF(ISNUMBER(SEARCH(ZAKL_DATA!$B$14,E95)),MAX($D$2:D94)+1,0)</f>
        <v>93.0</v>
      </c>
      <c r="E95" s="69" t="s">
        <v>709</v>
      </c>
      <c r="F95" s="76">
        <v>2601.0</v>
      </c>
      <c r="G95" s="78"/>
      <c r="H95" s="58" t="str">
        <f>IFERROR(VLOOKUP(ROWS($H$3:H95),$D$3:$E$204,2,0),"")</f>
        <v>LIBEREC</v>
      </c>
      <c r="J95" s="152" t="s">
        <v>2570</v>
      </c>
      <c r="K95" s="150"/>
    </row>
    <row r="96" spans="4:11" ht="12.75" customHeight="1">
      <c r="D96" s="72">
        <f>IF(ISNUMBER(SEARCH(ZAKL_DATA!$B$14,E96)),MAX($D$2:D95)+1,0)</f>
        <v>94.0</v>
      </c>
      <c r="E96" s="69" t="s">
        <v>710</v>
      </c>
      <c r="F96" s="76">
        <v>2602.0</v>
      </c>
      <c r="G96" s="78"/>
      <c r="H96" s="58" t="str">
        <f>IFERROR(VLOOKUP(ROWS($H$3:H96),$D$3:$E$204,2,0),"")</f>
        <v>ČESKÁ LÍPA</v>
      </c>
      <c r="J96" s="152" t="s">
        <v>2571</v>
      </c>
      <c r="K96" s="150"/>
    </row>
    <row r="97" spans="4:11" ht="12.75" customHeight="1">
      <c r="D97" s="72">
        <f>IF(ISNUMBER(SEARCH(ZAKL_DATA!$B$14,E97)),MAX($D$2:D96)+1,0)</f>
        <v>95.0</v>
      </c>
      <c r="E97" s="69" t="s">
        <v>711</v>
      </c>
      <c r="F97" s="76">
        <v>2603.0</v>
      </c>
      <c r="G97" s="78"/>
      <c r="H97" s="58" t="str">
        <f>IFERROR(VLOOKUP(ROWS($H$3:H97),$D$3:$E$204,2,0),"")</f>
        <v>FRÝDLANT</v>
      </c>
      <c r="J97" s="152" t="s">
        <v>2572</v>
      </c>
      <c r="K97" s="150"/>
    </row>
    <row r="98" spans="4:11" ht="12.75" customHeight="1">
      <c r="D98" s="72">
        <f>IF(ISNUMBER(SEARCH(ZAKL_DATA!$B$14,E98)),MAX($D$2:D97)+1,0)</f>
        <v>96.0</v>
      </c>
      <c r="E98" s="69" t="s">
        <v>712</v>
      </c>
      <c r="F98" s="76">
        <v>2604.0</v>
      </c>
      <c r="G98" s="78"/>
      <c r="H98" s="58" t="str">
        <f>IFERROR(VLOOKUP(ROWS($H$3:H98),$D$3:$E$204,2,0),"")</f>
        <v>JABLONEC NAD NISOU</v>
      </c>
      <c r="J98" s="152" t="s">
        <v>2573</v>
      </c>
      <c r="K98" s="150"/>
    </row>
    <row r="99" spans="4:11" ht="12.75" customHeight="1">
      <c r="D99" s="72">
        <f>IF(ISNUMBER(SEARCH(ZAKL_DATA!$B$14,E99)),MAX($D$2:D98)+1,0)</f>
        <v>97.0</v>
      </c>
      <c r="E99" s="69" t="s">
        <v>713</v>
      </c>
      <c r="F99" s="76">
        <v>2605.0</v>
      </c>
      <c r="G99" s="78"/>
      <c r="H99" s="58" t="str">
        <f>IFERROR(VLOOKUP(ROWS($H$3:H99),$D$3:$E$204,2,0),"")</f>
        <v>JILEMNICE</v>
      </c>
      <c r="J99" s="152" t="s">
        <v>2574</v>
      </c>
      <c r="K99" s="150"/>
    </row>
    <row r="100" spans="4:11" ht="12.75" customHeight="1">
      <c r="D100" s="72">
        <f>IF(ISNUMBER(SEARCH(ZAKL_DATA!$B$14,E100)),MAX($D$2:D99)+1,0)</f>
        <v>98.0</v>
      </c>
      <c r="E100" s="69" t="s">
        <v>714</v>
      </c>
      <c r="F100" s="76">
        <v>2606.0</v>
      </c>
      <c r="G100" s="78"/>
      <c r="H100" s="58" t="str">
        <f>IFERROR(VLOOKUP(ROWS($H$3:H100),$D$3:$E$204,2,0),"")</f>
        <v>NOVÝ BOR</v>
      </c>
      <c r="J100" s="152" t="s">
        <v>2575</v>
      </c>
      <c r="K100" s="150"/>
    </row>
    <row r="101" spans="4:11" ht="12.75" customHeight="1">
      <c r="D101" s="72">
        <f>IF(ISNUMBER(SEARCH(ZAKL_DATA!$B$14,E101)),MAX($D$2:D100)+1,0)</f>
        <v>99.0</v>
      </c>
      <c r="E101" s="69" t="s">
        <v>715</v>
      </c>
      <c r="F101" s="76">
        <v>2607.0</v>
      </c>
      <c r="G101" s="78"/>
      <c r="H101" s="58" t="str">
        <f>IFERROR(VLOOKUP(ROWS($H$3:H101),$D$3:$E$204,2,0),"")</f>
        <v>SEMILY</v>
      </c>
      <c r="J101" s="152" t="s">
        <v>2576</v>
      </c>
      <c r="K101" s="150"/>
    </row>
    <row r="102" spans="4:11" ht="12.75" customHeight="1">
      <c r="D102" s="72">
        <f>IF(ISNUMBER(SEARCH(ZAKL_DATA!$B$14,E102)),MAX($D$2:D101)+1,0)</f>
        <v>100.0</v>
      </c>
      <c r="E102" s="69" t="s">
        <v>716</v>
      </c>
      <c r="F102" s="76">
        <v>2608.0</v>
      </c>
      <c r="G102" s="78"/>
      <c r="H102" s="58" t="str">
        <f>IFERROR(VLOOKUP(ROWS($H$3:H102),$D$3:$E$204,2,0),"")</f>
        <v>TANVALD</v>
      </c>
      <c r="J102" s="152" t="s">
        <v>2577</v>
      </c>
      <c r="K102" s="150"/>
    </row>
    <row r="103" spans="4:11" ht="12.75" customHeight="1">
      <c r="D103" s="72">
        <f>IF(ISNUMBER(SEARCH(ZAKL_DATA!$B$14,E103)),MAX($D$2:D102)+1,0)</f>
        <v>101.0</v>
      </c>
      <c r="E103" s="69" t="s">
        <v>717</v>
      </c>
      <c r="F103" s="76">
        <v>2609.0</v>
      </c>
      <c r="G103" s="78"/>
      <c r="H103" s="58" t="str">
        <f>IFERROR(VLOOKUP(ROWS($H$3:H103),$D$3:$E$204,2,0),"")</f>
        <v>TURNOV</v>
      </c>
      <c r="J103" s="152" t="s">
        <v>2578</v>
      </c>
      <c r="K103" s="150"/>
    </row>
    <row r="104" spans="4:11" ht="12.75" customHeight="1">
      <c r="D104" s="72">
        <f>IF(ISNUMBER(SEARCH(ZAKL_DATA!$B$14,E104)),MAX($D$2:D103)+1,0)</f>
        <v>102.0</v>
      </c>
      <c r="E104" s="69" t="s">
        <v>718</v>
      </c>
      <c r="F104" s="76">
        <v>2610.0</v>
      </c>
      <c r="G104" s="78"/>
      <c r="H104" s="58" t="str">
        <f>IFERROR(VLOOKUP(ROWS($H$3:H104),$D$3:$E$204,2,0),"")</f>
        <v>ŽELEZNÝ BROD</v>
      </c>
      <c r="J104" s="152" t="s">
        <v>2579</v>
      </c>
      <c r="K104" s="150"/>
    </row>
    <row r="105" spans="4:11" ht="12.75" customHeight="1">
      <c r="D105" s="72">
        <f>IF(ISNUMBER(SEARCH(ZAKL_DATA!$B$14,E105)),MAX($D$2:D104)+1,0)</f>
        <v>103.0</v>
      </c>
      <c r="E105" s="69" t="s">
        <v>720</v>
      </c>
      <c r="F105" s="76">
        <v>2701.0</v>
      </c>
      <c r="G105" s="78"/>
      <c r="H105" s="58" t="str">
        <f>IFERROR(VLOOKUP(ROWS($H$3:H105),$D$3:$E$204,2,0),"")</f>
        <v>HRADEC KRÁLOVÉ</v>
      </c>
      <c r="J105" s="152" t="s">
        <v>2580</v>
      </c>
      <c r="K105" s="150"/>
    </row>
    <row r="106" spans="4:11" ht="12.75" customHeight="1">
      <c r="D106" s="72">
        <f>IF(ISNUMBER(SEARCH(ZAKL_DATA!$B$14,E106)),MAX($D$2:D105)+1,0)</f>
        <v>104.0</v>
      </c>
      <c r="E106" s="69" t="s">
        <v>721</v>
      </c>
      <c r="F106" s="76">
        <v>2702.0</v>
      </c>
      <c r="G106" s="78"/>
      <c r="H106" s="58" t="str">
        <f>IFERROR(VLOOKUP(ROWS($H$3:H106),$D$3:$E$204,2,0),"")</f>
        <v>BROUMOV</v>
      </c>
      <c r="J106" s="152" t="s">
        <v>2581</v>
      </c>
      <c r="K106" s="150"/>
    </row>
    <row r="107" spans="4:11" ht="12.75" customHeight="1">
      <c r="D107" s="72">
        <f>IF(ISNUMBER(SEARCH(ZAKL_DATA!$B$14,E107)),MAX($D$2:D106)+1,0)</f>
        <v>105.0</v>
      </c>
      <c r="E107" s="69" t="s">
        <v>722</v>
      </c>
      <c r="F107" s="76">
        <v>2703.0</v>
      </c>
      <c r="G107" s="78"/>
      <c r="H107" s="58" t="str">
        <f>IFERROR(VLOOKUP(ROWS($H$3:H107),$D$3:$E$204,2,0),"")</f>
        <v>DOBRUŠKA</v>
      </c>
      <c r="J107" s="152" t="s">
        <v>2582</v>
      </c>
      <c r="K107" s="150"/>
    </row>
    <row r="108" spans="4:11" ht="12.75" customHeight="1">
      <c r="D108" s="72">
        <f>IF(ISNUMBER(SEARCH(ZAKL_DATA!$B$14,E108)),MAX($D$2:D107)+1,0)</f>
        <v>106.0</v>
      </c>
      <c r="E108" s="69" t="s">
        <v>723</v>
      </c>
      <c r="F108" s="76">
        <v>2704.0</v>
      </c>
      <c r="G108" s="78"/>
      <c r="H108" s="58" t="str">
        <f>IFERROR(VLOOKUP(ROWS($H$3:H108),$D$3:$E$204,2,0),"")</f>
        <v>DVŮR KRÁLOVÉ</v>
      </c>
      <c r="J108" s="152" t="s">
        <v>2583</v>
      </c>
      <c r="K108" s="150"/>
    </row>
    <row r="109" spans="4:11" ht="12.75" customHeight="1">
      <c r="D109" s="72">
        <f>IF(ISNUMBER(SEARCH(ZAKL_DATA!$B$14,E109)),MAX($D$2:D108)+1,0)</f>
        <v>107.0</v>
      </c>
      <c r="E109" s="69" t="s">
        <v>724</v>
      </c>
      <c r="F109" s="76">
        <v>2705.0</v>
      </c>
      <c r="G109" s="78"/>
      <c r="H109" s="58" t="str">
        <f>IFERROR(VLOOKUP(ROWS($H$3:H109),$D$3:$E$204,2,0),"")</f>
        <v>HOŘICE</v>
      </c>
      <c r="J109" s="152" t="s">
        <v>2584</v>
      </c>
      <c r="K109" s="150"/>
    </row>
    <row r="110" spans="4:11" ht="12.75" customHeight="1">
      <c r="D110" s="72">
        <f>IF(ISNUMBER(SEARCH(ZAKL_DATA!$B$14,E110)),MAX($D$2:D109)+1,0)</f>
        <v>108.0</v>
      </c>
      <c r="E110" s="69" t="s">
        <v>725</v>
      </c>
      <c r="F110" s="76">
        <v>2706.0</v>
      </c>
      <c r="G110" s="78"/>
      <c r="H110" s="58" t="str">
        <f>IFERROR(VLOOKUP(ROWS($H$3:H110),$D$3:$E$204,2,0),"")</f>
        <v>JAROMĚŘ</v>
      </c>
      <c r="J110" s="152" t="s">
        <v>2585</v>
      </c>
      <c r="K110" s="150"/>
    </row>
    <row r="111" spans="4:11" ht="12.75" customHeight="1">
      <c r="D111" s="72">
        <f>IF(ISNUMBER(SEARCH(ZAKL_DATA!$B$14,E111)),MAX($D$2:D110)+1,0)</f>
        <v>109.0</v>
      </c>
      <c r="E111" s="69" t="s">
        <v>726</v>
      </c>
      <c r="F111" s="76">
        <v>2707.0</v>
      </c>
      <c r="G111" s="78"/>
      <c r="H111" s="58" t="str">
        <f>IFERROR(VLOOKUP(ROWS($H$3:H111),$D$3:$E$204,2,0),"")</f>
        <v>JIČÍN</v>
      </c>
      <c r="J111" s="152" t="s">
        <v>2586</v>
      </c>
      <c r="K111" s="150"/>
    </row>
    <row r="112" spans="4:11" ht="12.75" customHeight="1">
      <c r="D112" s="72">
        <f>IF(ISNUMBER(SEARCH(ZAKL_DATA!$B$14,E112)),MAX($D$2:D111)+1,0)</f>
        <v>110.0</v>
      </c>
      <c r="E112" s="69" t="s">
        <v>727</v>
      </c>
      <c r="F112" s="76">
        <v>2708.0</v>
      </c>
      <c r="G112" s="78"/>
      <c r="H112" s="58" t="str">
        <f>IFERROR(VLOOKUP(ROWS($H$3:H112),$D$3:$E$204,2,0),"")</f>
        <v>KOSTELEC NAD ORLICÍ</v>
      </c>
      <c r="J112" s="152" t="s">
        <v>2587</v>
      </c>
      <c r="K112" s="150"/>
    </row>
    <row r="113" spans="4:11" ht="12.75" customHeight="1">
      <c r="D113" s="72">
        <f>IF(ISNUMBER(SEARCH(ZAKL_DATA!$B$14,E113)),MAX($D$2:D112)+1,0)</f>
        <v>111.0</v>
      </c>
      <c r="E113" s="69" t="s">
        <v>728</v>
      </c>
      <c r="F113" s="76">
        <v>2709.0</v>
      </c>
      <c r="G113" s="78"/>
      <c r="H113" s="58" t="str">
        <f>IFERROR(VLOOKUP(ROWS($H$3:H113),$D$3:$E$204,2,0),"")</f>
        <v>NÁCHOD</v>
      </c>
      <c r="J113" s="152" t="s">
        <v>2588</v>
      </c>
      <c r="K113" s="150"/>
    </row>
    <row r="114" spans="4:11" ht="12.75" customHeight="1">
      <c r="D114" s="72">
        <f>IF(ISNUMBER(SEARCH(ZAKL_DATA!$B$14,E114)),MAX($D$2:D113)+1,0)</f>
        <v>112.0</v>
      </c>
      <c r="E114" s="69" t="s">
        <v>729</v>
      </c>
      <c r="F114" s="76">
        <v>2710.0</v>
      </c>
      <c r="G114" s="78"/>
      <c r="H114" s="58" t="str">
        <f>IFERROR(VLOOKUP(ROWS($H$3:H114),$D$3:$E$204,2,0),"")</f>
        <v>NOVÁ PAKA</v>
      </c>
      <c r="J114" s="152" t="s">
        <v>2589</v>
      </c>
      <c r="K114" s="150"/>
    </row>
    <row r="115" spans="4:11" ht="12.75" customHeight="1">
      <c r="D115" s="72">
        <f>IF(ISNUMBER(SEARCH(ZAKL_DATA!$B$14,E115)),MAX($D$2:D114)+1,0)</f>
        <v>113.0</v>
      </c>
      <c r="E115" s="69" t="s">
        <v>730</v>
      </c>
      <c r="F115" s="76">
        <v>2711.0</v>
      </c>
      <c r="G115" s="78"/>
      <c r="H115" s="58" t="str">
        <f>IFERROR(VLOOKUP(ROWS($H$3:H115),$D$3:$E$204,2,0),"")</f>
        <v>NOVÝ BYDŽOV</v>
      </c>
      <c r="J115" s="152" t="s">
        <v>2590</v>
      </c>
      <c r="K115" s="150"/>
    </row>
    <row r="116" spans="4:11" ht="12.75" customHeight="1">
      <c r="D116" s="72">
        <f>IF(ISNUMBER(SEARCH(ZAKL_DATA!$B$14,E116)),MAX($D$2:D115)+1,0)</f>
        <v>114.0</v>
      </c>
      <c r="E116" s="69" t="s">
        <v>731</v>
      </c>
      <c r="F116" s="76">
        <v>2712.0</v>
      </c>
      <c r="G116" s="78"/>
      <c r="H116" s="58" t="str">
        <f>IFERROR(VLOOKUP(ROWS($H$3:H116),$D$3:$E$204,2,0),"")</f>
        <v>RYCHNOV NAD KNĚŽ.</v>
      </c>
      <c r="J116" s="152" t="s">
        <v>2591</v>
      </c>
      <c r="K116" s="150"/>
    </row>
    <row r="117" spans="4:11" ht="12.75" customHeight="1">
      <c r="D117" s="72">
        <f>IF(ISNUMBER(SEARCH(ZAKL_DATA!$B$14,E117)),MAX($D$2:D116)+1,0)</f>
        <v>115.0</v>
      </c>
      <c r="E117" s="69" t="s">
        <v>732</v>
      </c>
      <c r="F117" s="76">
        <v>2713.0</v>
      </c>
      <c r="G117" s="78"/>
      <c r="H117" s="58" t="str">
        <f>IFERROR(VLOOKUP(ROWS($H$3:H117),$D$3:$E$204,2,0),"")</f>
        <v>TRUTNOV</v>
      </c>
      <c r="J117" s="152" t="s">
        <v>2592</v>
      </c>
      <c r="K117" s="150"/>
    </row>
    <row r="118" spans="4:11" ht="12.75" customHeight="1">
      <c r="D118" s="72">
        <f>IF(ISNUMBER(SEARCH(ZAKL_DATA!$B$14,E118)),MAX($D$2:D117)+1,0)</f>
        <v>116.0</v>
      </c>
      <c r="E118" s="69" t="s">
        <v>733</v>
      </c>
      <c r="F118" s="76">
        <v>2714.0</v>
      </c>
      <c r="G118" s="78"/>
      <c r="H118" s="58" t="str">
        <f>IFERROR(VLOOKUP(ROWS($H$3:H118),$D$3:$E$204,2,0),"")</f>
        <v>VRCHLABÍ</v>
      </c>
      <c r="J118" s="152" t="s">
        <v>2593</v>
      </c>
      <c r="K118" s="150"/>
    </row>
    <row r="119" spans="4:11" ht="12.75" customHeight="1">
      <c r="D119" s="72">
        <f>IF(ISNUMBER(SEARCH(ZAKL_DATA!$B$14,E119)),MAX($D$2:D118)+1,0)</f>
        <v>117.0</v>
      </c>
      <c r="E119" s="69" t="s">
        <v>735</v>
      </c>
      <c r="F119" s="76">
        <v>2801.0</v>
      </c>
      <c r="G119" s="78"/>
      <c r="H119" s="58" t="str">
        <f>IFERROR(VLOOKUP(ROWS($H$3:H119),$D$3:$E$204,2,0),"")</f>
        <v>PARDUBICE</v>
      </c>
      <c r="J119" s="152" t="s">
        <v>2594</v>
      </c>
      <c r="K119" s="150"/>
    </row>
    <row r="120" spans="4:11" ht="12.75" customHeight="1">
      <c r="D120" s="72">
        <f>IF(ISNUMBER(SEARCH(ZAKL_DATA!$B$14,E120)),MAX($D$2:D119)+1,0)</f>
        <v>118.0</v>
      </c>
      <c r="E120" s="69" t="s">
        <v>736</v>
      </c>
      <c r="F120" s="76">
        <v>2802.0</v>
      </c>
      <c r="G120" s="78"/>
      <c r="H120" s="58" t="str">
        <f>IFERROR(VLOOKUP(ROWS($H$3:H120),$D$3:$E$204,2,0),"")</f>
        <v>HLINSKO</v>
      </c>
      <c r="J120" s="152" t="s">
        <v>2595</v>
      </c>
      <c r="K120" s="150"/>
    </row>
    <row r="121" spans="4:11" ht="12.75" customHeight="1">
      <c r="D121" s="72">
        <f>IF(ISNUMBER(SEARCH(ZAKL_DATA!$B$14,E121)),MAX($D$2:D120)+1,0)</f>
        <v>119.0</v>
      </c>
      <c r="E121" s="69" t="s">
        <v>737</v>
      </c>
      <c r="F121" s="76">
        <v>2803.0</v>
      </c>
      <c r="G121" s="78"/>
      <c r="H121" s="58" t="str">
        <f>IFERROR(VLOOKUP(ROWS($H$3:H121),$D$3:$E$204,2,0),"")</f>
        <v>HOLICE</v>
      </c>
      <c r="J121" s="152" t="s">
        <v>2596</v>
      </c>
      <c r="K121" s="150"/>
    </row>
    <row r="122" spans="4:11" ht="12.75" customHeight="1">
      <c r="D122" s="72">
        <f>IF(ISNUMBER(SEARCH(ZAKL_DATA!$B$14,E122)),MAX($D$2:D121)+1,0)</f>
        <v>120.0</v>
      </c>
      <c r="E122" s="69" t="s">
        <v>738</v>
      </c>
      <c r="F122" s="76">
        <v>2804.0</v>
      </c>
      <c r="G122" s="78"/>
      <c r="H122" s="58" t="str">
        <f>IFERROR(VLOOKUP(ROWS($H$3:H122),$D$3:$E$204,2,0),"")</f>
        <v>CHRUDIM</v>
      </c>
      <c r="J122" s="152" t="s">
        <v>2597</v>
      </c>
      <c r="K122" s="150"/>
    </row>
    <row r="123" spans="4:11" ht="12.75" customHeight="1">
      <c r="D123" s="72">
        <f>IF(ISNUMBER(SEARCH(ZAKL_DATA!$B$14,E123)),MAX($D$2:D122)+1,0)</f>
        <v>121.0</v>
      </c>
      <c r="E123" s="69" t="s">
        <v>739</v>
      </c>
      <c r="F123" s="76">
        <v>2805.0</v>
      </c>
      <c r="G123" s="78"/>
      <c r="H123" s="58" t="str">
        <f>IFERROR(VLOOKUP(ROWS($H$3:H123),$D$3:$E$204,2,0),"")</f>
        <v>LITOMYŠL</v>
      </c>
      <c r="J123" s="152" t="s">
        <v>2598</v>
      </c>
      <c r="K123" s="150"/>
    </row>
    <row r="124" spans="4:11" ht="12.75" customHeight="1">
      <c r="D124" s="72">
        <f>IF(ISNUMBER(SEARCH(ZAKL_DATA!$B$14,E124)),MAX($D$2:D123)+1,0)</f>
        <v>122.0</v>
      </c>
      <c r="E124" s="69" t="s">
        <v>740</v>
      </c>
      <c r="F124" s="76">
        <v>2806.0</v>
      </c>
      <c r="G124" s="78"/>
      <c r="H124" s="58" t="str">
        <f>IFERROR(VLOOKUP(ROWS($H$3:H124),$D$3:$E$204,2,0),"")</f>
        <v>MORAVSKÁ TŘEBOVÁ</v>
      </c>
      <c r="J124" s="155" t="s">
        <v>2599</v>
      </c>
      <c r="K124" s="156"/>
    </row>
    <row r="125" spans="4:11" ht="12.75" customHeight="1">
      <c r="D125" s="72">
        <f>IF(ISNUMBER(SEARCH(ZAKL_DATA!$B$14,E125)),MAX($D$2:D124)+1,0)</f>
        <v>123.0</v>
      </c>
      <c r="E125" s="69" t="s">
        <v>741</v>
      </c>
      <c r="F125" s="76">
        <v>2807.0</v>
      </c>
      <c r="G125" s="78"/>
      <c r="H125" s="58" t="str">
        <f>IFERROR(VLOOKUP(ROWS($H$3:H125),$D$3:$E$204,2,0),"")</f>
        <v>PŘELOUČ</v>
      </c>
      <c r="J125" s="152" t="s">
        <v>2600</v>
      </c>
      <c r="K125" s="150"/>
    </row>
    <row r="126" spans="4:11" ht="12.75" customHeight="1">
      <c r="D126" s="72">
        <f>IF(ISNUMBER(SEARCH(ZAKL_DATA!$B$14,E126)),MAX($D$2:D125)+1,0)</f>
        <v>124.0</v>
      </c>
      <c r="E126" s="69" t="s">
        <v>742</v>
      </c>
      <c r="F126" s="76">
        <v>2808.0</v>
      </c>
      <c r="G126" s="78"/>
      <c r="H126" s="58" t="str">
        <f>IFERROR(VLOOKUP(ROWS($H$3:H126),$D$3:$E$204,2,0),"")</f>
        <v>SVITAVY</v>
      </c>
      <c r="J126" s="152" t="s">
        <v>2601</v>
      </c>
      <c r="K126" s="150"/>
    </row>
    <row r="127" spans="4:11" ht="12.75" customHeight="1">
      <c r="D127" s="72">
        <f>IF(ISNUMBER(SEARCH(ZAKL_DATA!$B$14,E127)),MAX($D$2:D126)+1,0)</f>
        <v>125.0</v>
      </c>
      <c r="E127" s="69" t="s">
        <v>743</v>
      </c>
      <c r="F127" s="76">
        <v>2809.0</v>
      </c>
      <c r="G127" s="78"/>
      <c r="H127" s="58" t="str">
        <f>IFERROR(VLOOKUP(ROWS($H$3:H127),$D$3:$E$204,2,0),"")</f>
        <v>ÚSTÍ NAD ORLICÍ</v>
      </c>
      <c r="J127" s="152" t="s">
        <v>2602</v>
      </c>
      <c r="K127" s="150"/>
    </row>
    <row r="128" spans="4:11" ht="12.75" customHeight="1">
      <c r="D128" s="72">
        <f>IF(ISNUMBER(SEARCH(ZAKL_DATA!$B$14,E128)),MAX($D$2:D127)+1,0)</f>
        <v>126.0</v>
      </c>
      <c r="E128" s="69" t="s">
        <v>744</v>
      </c>
      <c r="F128" s="76">
        <v>2810.0</v>
      </c>
      <c r="G128" s="78"/>
      <c r="H128" s="58" t="str">
        <f>IFERROR(VLOOKUP(ROWS($H$3:H128),$D$3:$E$204,2,0),"")</f>
        <v>VYSOKÉ MÝTO</v>
      </c>
      <c r="J128" s="152" t="s">
        <v>2603</v>
      </c>
      <c r="K128" s="150"/>
    </row>
    <row r="129" spans="4:11" ht="12.75" customHeight="1">
      <c r="D129" s="72">
        <f>IF(ISNUMBER(SEARCH(ZAKL_DATA!$B$14,E129)),MAX($D$2:D128)+1,0)</f>
        <v>127.0</v>
      </c>
      <c r="E129" s="69" t="s">
        <v>745</v>
      </c>
      <c r="F129" s="76">
        <v>2811.0</v>
      </c>
      <c r="G129" s="78"/>
      <c r="H129" s="58" t="str">
        <f>IFERROR(VLOOKUP(ROWS($H$3:H129),$D$3:$E$204,2,0),"")</f>
        <v>ŽAMBERK</v>
      </c>
      <c r="J129" s="152" t="s">
        <v>2604</v>
      </c>
      <c r="K129" s="150"/>
    </row>
    <row r="130" spans="4:11" ht="12.75" customHeight="1">
      <c r="D130" s="72">
        <f>IF(ISNUMBER(SEARCH(ZAKL_DATA!$B$14,E130)),MAX($D$2:D129)+1,0)</f>
        <v>128.0</v>
      </c>
      <c r="E130" s="69" t="s">
        <v>747</v>
      </c>
      <c r="F130" s="76">
        <v>2901.0</v>
      </c>
      <c r="G130" s="78"/>
      <c r="H130" s="58" t="str">
        <f>IFERROR(VLOOKUP(ROWS($H$3:H130),$D$3:$E$204,2,0),"")</f>
        <v>JIHLAVA</v>
      </c>
      <c r="J130" s="152" t="s">
        <v>2605</v>
      </c>
      <c r="K130" s="150"/>
    </row>
    <row r="131" spans="4:11" ht="12.75" customHeight="1">
      <c r="D131" s="72">
        <f>IF(ISNUMBER(SEARCH(ZAKL_DATA!$B$14,E131)),MAX($D$2:D130)+1,0)</f>
        <v>129.0</v>
      </c>
      <c r="E131" s="69" t="s">
        <v>748</v>
      </c>
      <c r="F131" s="76">
        <v>2902.0</v>
      </c>
      <c r="G131" s="78"/>
      <c r="H131" s="58" t="str">
        <f>IFERROR(VLOOKUP(ROWS($H$3:H131),$D$3:$E$204,2,0),"")</f>
        <v>BYSTŘICE NAD PERN.</v>
      </c>
      <c r="J131" s="152" t="s">
        <v>2606</v>
      </c>
      <c r="K131" s="150"/>
    </row>
    <row r="132" spans="4:11" ht="12.75" customHeight="1">
      <c r="D132" s="72">
        <f>IF(ISNUMBER(SEARCH(ZAKL_DATA!$B$14,E132)),MAX($D$2:D131)+1,0)</f>
        <v>130.0</v>
      </c>
      <c r="E132" s="69" t="s">
        <v>749</v>
      </c>
      <c r="F132" s="76">
        <v>2903.0</v>
      </c>
      <c r="G132" s="78"/>
      <c r="H132" s="58" t="str">
        <f>IFERROR(VLOOKUP(ROWS($H$3:H132),$D$3:$E$204,2,0),"")</f>
        <v>HAVLÍČKŮV BROD</v>
      </c>
      <c r="J132" s="152" t="s">
        <v>2607</v>
      </c>
      <c r="K132" s="150"/>
    </row>
    <row r="133" spans="4:11" ht="12.75" customHeight="1">
      <c r="D133" s="72">
        <f>IF(ISNUMBER(SEARCH(ZAKL_DATA!$B$14,E133)),MAX($D$2:D132)+1,0)</f>
        <v>131.0</v>
      </c>
      <c r="E133" s="69" t="s">
        <v>750</v>
      </c>
      <c r="F133" s="76">
        <v>2904.0</v>
      </c>
      <c r="G133" s="78"/>
      <c r="H133" s="58" t="str">
        <f>IFERROR(VLOOKUP(ROWS($H$3:H133),$D$3:$E$204,2,0),"")</f>
        <v>HUMPOLEC</v>
      </c>
      <c r="J133" s="153" t="s">
        <v>2608</v>
      </c>
      <c r="K133" s="154"/>
    </row>
    <row r="134" spans="4:11" ht="12.75" customHeight="1">
      <c r="D134" s="72">
        <f>IF(ISNUMBER(SEARCH(ZAKL_DATA!$B$14,E134)),MAX($D$2:D133)+1,0)</f>
        <v>132.0</v>
      </c>
      <c r="E134" s="69" t="s">
        <v>751</v>
      </c>
      <c r="F134" s="76">
        <v>2905.0</v>
      </c>
      <c r="G134" s="78"/>
      <c r="H134" s="58" t="str">
        <f>IFERROR(VLOOKUP(ROWS($H$3:H134),$D$3:$E$204,2,0),"")</f>
        <v>CHOTĚBOŘ</v>
      </c>
      <c r="J134" s="152" t="s">
        <v>2609</v>
      </c>
      <c r="K134" s="150"/>
    </row>
    <row r="135" spans="4:11" ht="12.75" customHeight="1">
      <c r="D135" s="72">
        <f>IF(ISNUMBER(SEARCH(ZAKL_DATA!$B$14,E135)),MAX($D$2:D134)+1,0)</f>
        <v>133.0</v>
      </c>
      <c r="E135" s="69" t="s">
        <v>752</v>
      </c>
      <c r="F135" s="76">
        <v>2906.0</v>
      </c>
      <c r="G135" s="78"/>
      <c r="H135" s="58" t="str">
        <f>IFERROR(VLOOKUP(ROWS($H$3:H135),$D$3:$E$204,2,0),"")</f>
        <v>LEDEČ NAD SÁZAVOU</v>
      </c>
      <c r="J135" s="151" t="s">
        <v>2610</v>
      </c>
      <c r="K135" s="150"/>
    </row>
    <row r="136" spans="4:11" ht="12.75" customHeight="1">
      <c r="D136" s="72">
        <f>IF(ISNUMBER(SEARCH(ZAKL_DATA!$B$14,E136)),MAX($D$2:D135)+1,0)</f>
        <v>134.0</v>
      </c>
      <c r="E136" s="69" t="s">
        <v>753</v>
      </c>
      <c r="F136" s="76">
        <v>2907.0</v>
      </c>
      <c r="G136" s="78"/>
      <c r="H136" s="58" t="str">
        <f>IFERROR(VLOOKUP(ROWS($H$3:H136),$D$3:$E$204,2,0),"")</f>
        <v>MORAVSKÉ BUDĚJOVICE</v>
      </c>
      <c r="J136" s="152" t="s">
        <v>2611</v>
      </c>
      <c r="K136" s="150"/>
    </row>
    <row r="137" spans="4:11" ht="12.75" customHeight="1">
      <c r="D137" s="72">
        <f>IF(ISNUMBER(SEARCH(ZAKL_DATA!$B$14,E137)),MAX($D$2:D136)+1,0)</f>
        <v>135.0</v>
      </c>
      <c r="E137" s="69" t="s">
        <v>754</v>
      </c>
      <c r="F137" s="76">
        <v>2908.0</v>
      </c>
      <c r="G137" s="78"/>
      <c r="H137" s="58" t="str">
        <f>IFERROR(VLOOKUP(ROWS($H$3:H137),$D$3:$E$204,2,0),"")</f>
        <v>NÁMĚŠŤ NAD OSLAVOU</v>
      </c>
      <c r="J137" s="152" t="s">
        <v>2612</v>
      </c>
      <c r="K137" s="150"/>
    </row>
    <row r="138" spans="4:11" ht="12.75" customHeight="1">
      <c r="D138" s="72">
        <f>IF(ISNUMBER(SEARCH(ZAKL_DATA!$B$14,E138)),MAX($D$2:D137)+1,0)</f>
        <v>136.0</v>
      </c>
      <c r="E138" s="69" t="s">
        <v>755</v>
      </c>
      <c r="F138" s="76">
        <v>2909.0</v>
      </c>
      <c r="G138" s="78"/>
      <c r="H138" s="58" t="str">
        <f>IFERROR(VLOOKUP(ROWS($H$3:H138),$D$3:$E$204,2,0),"")</f>
        <v>PACOV</v>
      </c>
      <c r="J138" s="152" t="s">
        <v>2613</v>
      </c>
      <c r="K138" s="150"/>
    </row>
    <row r="139" spans="4:11" ht="12.75" customHeight="1">
      <c r="D139" s="72">
        <f>IF(ISNUMBER(SEARCH(ZAKL_DATA!$B$14,E139)),MAX($D$2:D138)+1,0)</f>
        <v>137.0</v>
      </c>
      <c r="E139" s="69" t="s">
        <v>756</v>
      </c>
      <c r="F139" s="76">
        <v>2910.0</v>
      </c>
      <c r="G139" s="78"/>
      <c r="H139" s="58" t="str">
        <f>IFERROR(VLOOKUP(ROWS($H$3:H139),$D$3:$E$204,2,0),"")</f>
        <v>PELHŘIMOV</v>
      </c>
      <c r="J139" s="152" t="s">
        <v>2614</v>
      </c>
      <c r="K139" s="150"/>
    </row>
    <row r="140" spans="4:11" ht="12.75" customHeight="1">
      <c r="D140" s="72">
        <f>IF(ISNUMBER(SEARCH(ZAKL_DATA!$B$14,E140)),MAX($D$2:D139)+1,0)</f>
        <v>138.0</v>
      </c>
      <c r="E140" s="69" t="s">
        <v>757</v>
      </c>
      <c r="F140" s="76">
        <v>2911.0</v>
      </c>
      <c r="G140" s="78"/>
      <c r="H140" s="58" t="str">
        <f>IFERROR(VLOOKUP(ROWS($H$3:H140),$D$3:$E$204,2,0),"")</f>
        <v>TELČ</v>
      </c>
      <c r="J140" s="152" t="s">
        <v>2615</v>
      </c>
      <c r="K140" s="150"/>
    </row>
    <row r="141" spans="4:11" ht="12.75" customHeight="1">
      <c r="D141" s="72">
        <f>IF(ISNUMBER(SEARCH(ZAKL_DATA!$B$14,E141)),MAX($D$2:D140)+1,0)</f>
        <v>139.0</v>
      </c>
      <c r="E141" s="69" t="s">
        <v>758</v>
      </c>
      <c r="F141" s="76">
        <v>2912.0</v>
      </c>
      <c r="G141" s="78"/>
      <c r="H141" s="58" t="str">
        <f>IFERROR(VLOOKUP(ROWS($H$3:H141),$D$3:$E$204,2,0),"")</f>
        <v>TŘEBÍČ</v>
      </c>
      <c r="J141" s="152" t="s">
        <v>2616</v>
      </c>
      <c r="K141" s="150"/>
    </row>
    <row r="142" spans="4:11" ht="12.75" customHeight="1">
      <c r="D142" s="72">
        <f>IF(ISNUMBER(SEARCH(ZAKL_DATA!$B$14,E142)),MAX($D$2:D141)+1,0)</f>
        <v>140.0</v>
      </c>
      <c r="E142" s="69" t="s">
        <v>759</v>
      </c>
      <c r="F142" s="76">
        <v>2913.0</v>
      </c>
      <c r="G142" s="78"/>
      <c r="H142" s="58" t="str">
        <f>IFERROR(VLOOKUP(ROWS($H$3:H142),$D$3:$E$204,2,0),"")</f>
        <v>VELKÉ MEZIŘÍČÍ</v>
      </c>
      <c r="J142" s="152" t="s">
        <v>2617</v>
      </c>
      <c r="K142" s="150"/>
    </row>
    <row r="143" spans="4:11" ht="12.75" customHeight="1">
      <c r="D143" s="72">
        <f>IF(ISNUMBER(SEARCH(ZAKL_DATA!$B$14,E143)),MAX($D$2:D142)+1,0)</f>
        <v>141.0</v>
      </c>
      <c r="E143" s="69" t="s">
        <v>760</v>
      </c>
      <c r="F143" s="76">
        <v>2914.0</v>
      </c>
      <c r="G143" s="78"/>
      <c r="H143" s="58" t="str">
        <f>IFERROR(VLOOKUP(ROWS($H$3:H143),$D$3:$E$204,2,0),"")</f>
        <v>ŽĎÁR NAD SÁZAVOU</v>
      </c>
      <c r="J143" s="152" t="s">
        <v>2618</v>
      </c>
      <c r="K143" s="150"/>
    </row>
    <row r="144" spans="4:11" ht="12.75" customHeight="1">
      <c r="D144" s="72">
        <f>IF(ISNUMBER(SEARCH(ZAKL_DATA!$B$14,E144)),MAX($D$2:D143)+1,0)</f>
        <v>142.0</v>
      </c>
      <c r="E144" s="69" t="s">
        <v>762</v>
      </c>
      <c r="F144" s="76">
        <v>3001.0</v>
      </c>
      <c r="G144" s="78"/>
      <c r="H144" s="58" t="str">
        <f>IFERROR(VLOOKUP(ROWS($H$3:H144),$D$3:$E$204,2,0),"")</f>
        <v>BRNO I</v>
      </c>
      <c r="J144" s="152" t="s">
        <v>2619</v>
      </c>
      <c r="K144" s="150"/>
    </row>
    <row r="145" spans="4:11" ht="12.75" customHeight="1">
      <c r="D145" s="72">
        <f>IF(ISNUMBER(SEARCH(ZAKL_DATA!$B$14,E145)),MAX($D$2:D144)+1,0)</f>
        <v>143.0</v>
      </c>
      <c r="E145" s="69" t="s">
        <v>763</v>
      </c>
      <c r="F145" s="76">
        <v>3002.0</v>
      </c>
      <c r="G145" s="78"/>
      <c r="H145" s="58" t="str">
        <f>IFERROR(VLOOKUP(ROWS($H$3:H145),$D$3:$E$204,2,0),"")</f>
        <v>BRNO II</v>
      </c>
      <c r="J145" s="152" t="s">
        <v>2620</v>
      </c>
      <c r="K145" s="150"/>
    </row>
    <row r="146" spans="4:11" ht="12.75" customHeight="1">
      <c r="D146" s="72">
        <f>IF(ISNUMBER(SEARCH(ZAKL_DATA!$B$14,E146)),MAX($D$2:D145)+1,0)</f>
        <v>144.0</v>
      </c>
      <c r="E146" s="69" t="s">
        <v>764</v>
      </c>
      <c r="F146" s="76">
        <v>3003.0</v>
      </c>
      <c r="G146" s="78"/>
      <c r="H146" s="58" t="str">
        <f>IFERROR(VLOOKUP(ROWS($H$3:H146),$D$3:$E$204,2,0),"")</f>
        <v>BRNO III</v>
      </c>
      <c r="J146" s="152" t="s">
        <v>2621</v>
      </c>
      <c r="K146" s="150"/>
    </row>
    <row r="147" spans="4:11" ht="12.75" customHeight="1">
      <c r="D147" s="72">
        <f>IF(ISNUMBER(SEARCH(ZAKL_DATA!$B$14,E147)),MAX($D$2:D146)+1,0)</f>
        <v>145.0</v>
      </c>
      <c r="E147" s="69" t="s">
        <v>765</v>
      </c>
      <c r="F147" s="76">
        <v>3004.0</v>
      </c>
      <c r="G147" s="78"/>
      <c r="H147" s="58" t="str">
        <f>IFERROR(VLOOKUP(ROWS($H$3:H147),$D$3:$E$204,2,0),"")</f>
        <v>BRNO IV</v>
      </c>
      <c r="J147" s="152" t="s">
        <v>2622</v>
      </c>
      <c r="K147" s="150"/>
    </row>
    <row r="148" spans="4:11" ht="12.75" customHeight="1">
      <c r="D148" s="72">
        <f>IF(ISNUMBER(SEARCH(ZAKL_DATA!$B$14,E148)),MAX($D$2:D147)+1,0)</f>
        <v>146.0</v>
      </c>
      <c r="E148" s="69" t="s">
        <v>766</v>
      </c>
      <c r="F148" s="76">
        <v>3005.0</v>
      </c>
      <c r="G148" s="78"/>
      <c r="H148" s="58" t="str">
        <f>IFERROR(VLOOKUP(ROWS($H$3:H148),$D$3:$E$204,2,0),"")</f>
        <v>BRNO VENKOV</v>
      </c>
      <c r="J148" s="152" t="s">
        <v>2623</v>
      </c>
      <c r="K148" s="150"/>
    </row>
    <row r="149" spans="4:11" ht="12.75" customHeight="1">
      <c r="D149" s="72">
        <f>IF(ISNUMBER(SEARCH(ZAKL_DATA!$B$14,E149)),MAX($D$2:D148)+1,0)</f>
        <v>147.0</v>
      </c>
      <c r="E149" s="69" t="s">
        <v>767</v>
      </c>
      <c r="F149" s="76">
        <v>3006.0</v>
      </c>
      <c r="G149" s="78"/>
      <c r="H149" s="58" t="str">
        <f>IFERROR(VLOOKUP(ROWS($H$3:H149),$D$3:$E$204,2,0),"")</f>
        <v>BLANSKO</v>
      </c>
      <c r="J149" s="152" t="s">
        <v>2624</v>
      </c>
      <c r="K149" s="150"/>
    </row>
    <row r="150" spans="4:11" ht="12.75" customHeight="1">
      <c r="D150" s="72">
        <f>IF(ISNUMBER(SEARCH(ZAKL_DATA!$B$14,E150)),MAX($D$2:D149)+1,0)</f>
        <v>148.0</v>
      </c>
      <c r="E150" s="69" t="s">
        <v>768</v>
      </c>
      <c r="F150" s="76">
        <v>3007.0</v>
      </c>
      <c r="G150" s="78"/>
      <c r="H150" s="58" t="str">
        <f>IFERROR(VLOOKUP(ROWS($H$3:H150),$D$3:$E$204,2,0),"")</f>
        <v>BOSKOVICE</v>
      </c>
      <c r="J150" s="152" t="s">
        <v>2625</v>
      </c>
      <c r="K150" s="150"/>
    </row>
    <row r="151" spans="4:11" ht="12.75" customHeight="1">
      <c r="D151" s="72">
        <f>IF(ISNUMBER(SEARCH(ZAKL_DATA!$B$14,E151)),MAX($D$2:D150)+1,0)</f>
        <v>149.0</v>
      </c>
      <c r="E151" s="69" t="s">
        <v>769</v>
      </c>
      <c r="F151" s="76">
        <v>3008.0</v>
      </c>
      <c r="G151" s="78"/>
      <c r="H151" s="58" t="str">
        <f>IFERROR(VLOOKUP(ROWS($H$3:H151),$D$3:$E$204,2,0),"")</f>
        <v>BŘECLAV</v>
      </c>
      <c r="J151" s="152" t="s">
        <v>2626</v>
      </c>
      <c r="K151" s="150"/>
    </row>
    <row r="152" spans="4:11" ht="12.75" customHeight="1">
      <c r="D152" s="72">
        <f>IF(ISNUMBER(SEARCH(ZAKL_DATA!$B$14,E152)),MAX($D$2:D151)+1,0)</f>
        <v>150.0</v>
      </c>
      <c r="E152" s="69" t="s">
        <v>770</v>
      </c>
      <c r="F152" s="76">
        <v>3009.0</v>
      </c>
      <c r="G152" s="78"/>
      <c r="H152" s="58" t="str">
        <f>IFERROR(VLOOKUP(ROWS($H$3:H152),$D$3:$E$204,2,0),"")</f>
        <v>BUČOVICE</v>
      </c>
      <c r="J152" s="152" t="s">
        <v>2627</v>
      </c>
      <c r="K152" s="150"/>
    </row>
    <row r="153" spans="4:11" ht="12.75" customHeight="1">
      <c r="D153" s="72">
        <f>IF(ISNUMBER(SEARCH(ZAKL_DATA!$B$14,E153)),MAX($D$2:D152)+1,0)</f>
        <v>151.0</v>
      </c>
      <c r="E153" s="69" t="s">
        <v>771</v>
      </c>
      <c r="F153" s="76">
        <v>3010.0</v>
      </c>
      <c r="G153" s="78"/>
      <c r="H153" s="58" t="str">
        <f>IFERROR(VLOOKUP(ROWS($H$3:H153),$D$3:$E$204,2,0),"")</f>
        <v>HODONÍN</v>
      </c>
      <c r="J153" s="152" t="s">
        <v>2628</v>
      </c>
      <c r="K153" s="150"/>
    </row>
    <row r="154" spans="4:11" ht="12.75" customHeight="1">
      <c r="D154" s="72">
        <f>IF(ISNUMBER(SEARCH(ZAKL_DATA!$B$14,E154)),MAX($D$2:D153)+1,0)</f>
        <v>152.0</v>
      </c>
      <c r="E154" s="69" t="s">
        <v>772</v>
      </c>
      <c r="F154" s="76">
        <v>3011.0</v>
      </c>
      <c r="G154" s="78"/>
      <c r="H154" s="58" t="str">
        <f>IFERROR(VLOOKUP(ROWS($H$3:H154),$D$3:$E$204,2,0),"")</f>
        <v>HUSTOPEČE</v>
      </c>
      <c r="J154" s="152" t="s">
        <v>2629</v>
      </c>
      <c r="K154" s="150"/>
    </row>
    <row r="155" spans="4:11" ht="12.75" customHeight="1">
      <c r="D155" s="72">
        <f>IF(ISNUMBER(SEARCH(ZAKL_DATA!$B$14,E155)),MAX($D$2:D154)+1,0)</f>
        <v>153.0</v>
      </c>
      <c r="E155" s="69" t="s">
        <v>773</v>
      </c>
      <c r="F155" s="76">
        <v>3012.0</v>
      </c>
      <c r="G155" s="78"/>
      <c r="H155" s="58" t="str">
        <f>IFERROR(VLOOKUP(ROWS($H$3:H155),$D$3:$E$204,2,0),"")</f>
        <v>IVANČICE</v>
      </c>
      <c r="J155" s="152" t="s">
        <v>2630</v>
      </c>
      <c r="K155" s="150"/>
    </row>
    <row r="156" spans="4:11" ht="12.75" customHeight="1">
      <c r="D156" s="72">
        <f>IF(ISNUMBER(SEARCH(ZAKL_DATA!$B$14,E156)),MAX($D$2:D155)+1,0)</f>
        <v>154.0</v>
      </c>
      <c r="E156" s="69" t="s">
        <v>774</v>
      </c>
      <c r="F156" s="76">
        <v>3013.0</v>
      </c>
      <c r="G156" s="78"/>
      <c r="H156" s="58" t="str">
        <f>IFERROR(VLOOKUP(ROWS($H$3:H156),$D$3:$E$204,2,0),"")</f>
        <v>KYJOV</v>
      </c>
      <c r="J156" s="152" t="s">
        <v>2631</v>
      </c>
      <c r="K156" s="150"/>
    </row>
    <row r="157" spans="4:11" ht="12.75" customHeight="1">
      <c r="D157" s="72">
        <f>IF(ISNUMBER(SEARCH(ZAKL_DATA!$B$14,E157)),MAX($D$2:D156)+1,0)</f>
        <v>155.0</v>
      </c>
      <c r="E157" s="69" t="s">
        <v>775</v>
      </c>
      <c r="F157" s="76">
        <v>3014.0</v>
      </c>
      <c r="G157" s="78"/>
      <c r="H157" s="58" t="str">
        <f>IFERROR(VLOOKUP(ROWS($H$3:H157),$D$3:$E$204,2,0),"")</f>
        <v>MIKULOV</v>
      </c>
      <c r="J157" s="152" t="s">
        <v>2632</v>
      </c>
      <c r="K157" s="150"/>
    </row>
    <row r="158" spans="4:11" ht="12.75" customHeight="1">
      <c r="D158" s="72">
        <f>IF(ISNUMBER(SEARCH(ZAKL_DATA!$B$14,E158)),MAX($D$2:D157)+1,0)</f>
        <v>156.0</v>
      </c>
      <c r="E158" s="69" t="s">
        <v>776</v>
      </c>
      <c r="F158" s="76">
        <v>3015.0</v>
      </c>
      <c r="G158" s="78"/>
      <c r="H158" s="58" t="str">
        <f>IFERROR(VLOOKUP(ROWS($H$3:H158),$D$3:$E$204,2,0),"")</f>
        <v>MORAVSKÝ KRUMLOV</v>
      </c>
      <c r="J158" s="152" t="s">
        <v>2633</v>
      </c>
      <c r="K158" s="150"/>
    </row>
    <row r="159" spans="4:11" ht="12.75" customHeight="1">
      <c r="D159" s="72">
        <f>IF(ISNUMBER(SEARCH(ZAKL_DATA!$B$14,E159)),MAX($D$2:D158)+1,0)</f>
        <v>157.0</v>
      </c>
      <c r="E159" s="69" t="s">
        <v>777</v>
      </c>
      <c r="F159" s="76">
        <v>3016.0</v>
      </c>
      <c r="G159" s="78"/>
      <c r="H159" s="58" t="str">
        <f>IFERROR(VLOOKUP(ROWS($H$3:H159),$D$3:$E$204,2,0),"")</f>
        <v>SLAVKOV U BRNA</v>
      </c>
      <c r="J159" s="152" t="s">
        <v>2634</v>
      </c>
      <c r="K159" s="150"/>
    </row>
    <row r="160" spans="4:11" ht="12.75" customHeight="1">
      <c r="D160" s="72">
        <f>IF(ISNUMBER(SEARCH(ZAKL_DATA!$B$14,E160)),MAX($D$2:D159)+1,0)</f>
        <v>158.0</v>
      </c>
      <c r="E160" s="69" t="s">
        <v>778</v>
      </c>
      <c r="F160" s="76">
        <v>3017.0</v>
      </c>
      <c r="G160" s="78"/>
      <c r="H160" s="58" t="str">
        <f>IFERROR(VLOOKUP(ROWS($H$3:H160),$D$3:$E$204,2,0),"")</f>
        <v>TIŠNOV</v>
      </c>
      <c r="J160" s="152" t="s">
        <v>2635</v>
      </c>
      <c r="K160" s="150"/>
    </row>
    <row r="161" spans="4:11" ht="12.75" customHeight="1">
      <c r="D161" s="72">
        <f>IF(ISNUMBER(SEARCH(ZAKL_DATA!$B$14,E161)),MAX($D$2:D160)+1,0)</f>
        <v>159.0</v>
      </c>
      <c r="E161" s="69" t="s">
        <v>779</v>
      </c>
      <c r="F161" s="76">
        <v>3018.0</v>
      </c>
      <c r="G161" s="78"/>
      <c r="H161" s="58" t="str">
        <f>IFERROR(VLOOKUP(ROWS($H$3:H161),$D$3:$E$204,2,0),"")</f>
        <v>VESELÍ NAD MORAVOU</v>
      </c>
      <c r="J161" s="151" t="s">
        <v>2636</v>
      </c>
      <c r="K161" s="150"/>
    </row>
    <row r="162" spans="4:11" ht="12.75" customHeight="1">
      <c r="D162" s="72">
        <f>IF(ISNUMBER(SEARCH(ZAKL_DATA!$B$14,E162)),MAX($D$2:D161)+1,0)</f>
        <v>160.0</v>
      </c>
      <c r="E162" s="69" t="s">
        <v>780</v>
      </c>
      <c r="F162" s="76">
        <v>3019.0</v>
      </c>
      <c r="G162" s="78"/>
      <c r="H162" s="58" t="str">
        <f>IFERROR(VLOOKUP(ROWS($H$3:H162),$D$3:$E$204,2,0),"")</f>
        <v>VYŠKOV</v>
      </c>
      <c r="J162" s="152" t="s">
        <v>2637</v>
      </c>
      <c r="K162" s="150"/>
    </row>
    <row r="163" spans="4:11" ht="12.75" customHeight="1">
      <c r="D163" s="72">
        <f>IF(ISNUMBER(SEARCH(ZAKL_DATA!$B$14,E163)),MAX($D$2:D162)+1,0)</f>
        <v>161.0</v>
      </c>
      <c r="E163" s="69" t="s">
        <v>781</v>
      </c>
      <c r="F163" s="76">
        <v>3020.0</v>
      </c>
      <c r="G163" s="78"/>
      <c r="H163" s="58" t="str">
        <f>IFERROR(VLOOKUP(ROWS($H$3:H163),$D$3:$E$204,2,0),"")</f>
        <v>ZNOJMO</v>
      </c>
      <c r="J163" s="152" t="s">
        <v>2638</v>
      </c>
      <c r="K163" s="150"/>
    </row>
    <row r="164" spans="4:11" ht="12.75" customHeight="1">
      <c r="D164" s="72">
        <f>IF(ISNUMBER(SEARCH(ZAKL_DATA!$B$14,E164)),MAX($D$2:D163)+1,0)</f>
        <v>162.0</v>
      </c>
      <c r="E164" s="69" t="s">
        <v>783</v>
      </c>
      <c r="F164" s="76">
        <v>3101.0</v>
      </c>
      <c r="G164" s="78"/>
      <c r="H164" s="58" t="str">
        <f>IFERROR(VLOOKUP(ROWS($H$3:H164),$D$3:$E$204,2,0),"")</f>
        <v>OLOMOUC</v>
      </c>
      <c r="J164" s="152" t="s">
        <v>2639</v>
      </c>
      <c r="K164" s="150"/>
    </row>
    <row r="165" spans="4:11" ht="12.75" customHeight="1">
      <c r="D165" s="72">
        <f>IF(ISNUMBER(SEARCH(ZAKL_DATA!$B$14,E165)),MAX($D$2:D164)+1,0)</f>
        <v>163.0</v>
      </c>
      <c r="E165" s="69" t="s">
        <v>784</v>
      </c>
      <c r="F165" s="76">
        <v>3102.0</v>
      </c>
      <c r="G165" s="78"/>
      <c r="H165" s="58" t="str">
        <f>IFERROR(VLOOKUP(ROWS($H$3:H165),$D$3:$E$204,2,0),"")</f>
        <v>HRANICE</v>
      </c>
      <c r="J165" s="151" t="s">
        <v>2640</v>
      </c>
      <c r="K165" s="150"/>
    </row>
    <row r="166" spans="4:11" ht="12.75" customHeight="1">
      <c r="D166" s="72">
        <f>IF(ISNUMBER(SEARCH(ZAKL_DATA!$B$14,E166)),MAX($D$2:D165)+1,0)</f>
        <v>164.0</v>
      </c>
      <c r="E166" s="69" t="s">
        <v>785</v>
      </c>
      <c r="F166" s="76">
        <v>3103.0</v>
      </c>
      <c r="G166" s="78"/>
      <c r="H166" s="58" t="str">
        <f>IFERROR(VLOOKUP(ROWS($H$3:H166),$D$3:$E$204,2,0),"")</f>
        <v>JESENÍK</v>
      </c>
      <c r="J166" s="152" t="s">
        <v>2641</v>
      </c>
      <c r="K166" s="150"/>
    </row>
    <row r="167" spans="4:11" ht="12.75" customHeight="1">
      <c r="D167" s="72">
        <f>IF(ISNUMBER(SEARCH(ZAKL_DATA!$B$14,E167)),MAX($D$2:D166)+1,0)</f>
        <v>165.0</v>
      </c>
      <c r="E167" s="69" t="s">
        <v>786</v>
      </c>
      <c r="F167" s="76">
        <v>3104.0</v>
      </c>
      <c r="G167" s="78"/>
      <c r="H167" s="58" t="str">
        <f>IFERROR(VLOOKUP(ROWS($H$3:H167),$D$3:$E$204,2,0),"")</f>
        <v>KONICE</v>
      </c>
      <c r="J167" s="152" t="s">
        <v>2642</v>
      </c>
      <c r="K167" s="150"/>
    </row>
    <row r="168" spans="4:11" ht="12.75" customHeight="1">
      <c r="D168" s="72">
        <f>IF(ISNUMBER(SEARCH(ZAKL_DATA!$B$14,E168)),MAX($D$2:D167)+1,0)</f>
        <v>166.0</v>
      </c>
      <c r="E168" s="69" t="s">
        <v>787</v>
      </c>
      <c r="F168" s="76">
        <v>3105.0</v>
      </c>
      <c r="G168" s="78"/>
      <c r="H168" s="58" t="str">
        <f>IFERROR(VLOOKUP(ROWS($H$3:H168),$D$3:$E$204,2,0),"")</f>
        <v>LITOVEL</v>
      </c>
      <c r="J168" s="152" t="s">
        <v>2643</v>
      </c>
      <c r="K168" s="150"/>
    </row>
    <row r="169" spans="4:11" ht="12.75" customHeight="1">
      <c r="D169" s="72">
        <f>IF(ISNUMBER(SEARCH(ZAKL_DATA!$B$14,E169)),MAX($D$2:D168)+1,0)</f>
        <v>167.0</v>
      </c>
      <c r="E169" s="69" t="s">
        <v>788</v>
      </c>
      <c r="F169" s="76">
        <v>3106.0</v>
      </c>
      <c r="G169" s="78"/>
      <c r="H169" s="58" t="str">
        <f>IFERROR(VLOOKUP(ROWS($H$3:H169),$D$3:$E$204,2,0),"")</f>
        <v>PROSTĚJOV</v>
      </c>
      <c r="J169" s="152" t="s">
        <v>2644</v>
      </c>
      <c r="K169" s="150"/>
    </row>
    <row r="170" spans="4:11" ht="12.75" customHeight="1">
      <c r="D170" s="72">
        <f>IF(ISNUMBER(SEARCH(ZAKL_DATA!$B$14,E170)),MAX($D$2:D169)+1,0)</f>
        <v>168.0</v>
      </c>
      <c r="E170" s="69" t="s">
        <v>789</v>
      </c>
      <c r="F170" s="76">
        <v>3107.0</v>
      </c>
      <c r="G170" s="78"/>
      <c r="H170" s="58" t="str">
        <f>IFERROR(VLOOKUP(ROWS($H$3:H170),$D$3:$E$204,2,0),"")</f>
        <v>PŘEROV</v>
      </c>
      <c r="J170" s="152" t="s">
        <v>2645</v>
      </c>
      <c r="K170" s="150"/>
    </row>
    <row r="171" spans="4:11" ht="12.75" customHeight="1">
      <c r="D171" s="72">
        <f>IF(ISNUMBER(SEARCH(ZAKL_DATA!$B$14,E171)),MAX($D$2:D170)+1,0)</f>
        <v>169.0</v>
      </c>
      <c r="E171" s="69" t="s">
        <v>790</v>
      </c>
      <c r="F171" s="76">
        <v>3108.0</v>
      </c>
      <c r="G171" s="78"/>
      <c r="H171" s="58" t="str">
        <f>IFERROR(VLOOKUP(ROWS($H$3:H171),$D$3:$E$204,2,0),"")</f>
        <v>ŠTERNBERK</v>
      </c>
      <c r="J171" s="152" t="s">
        <v>2646</v>
      </c>
      <c r="K171" s="150"/>
    </row>
    <row r="172" spans="4:11" ht="12.75" customHeight="1">
      <c r="D172" s="72">
        <f>IF(ISNUMBER(SEARCH(ZAKL_DATA!$B$14,E172)),MAX($D$2:D171)+1,0)</f>
        <v>170.0</v>
      </c>
      <c r="E172" s="69" t="s">
        <v>791</v>
      </c>
      <c r="F172" s="76">
        <v>3109.0</v>
      </c>
      <c r="G172" s="78"/>
      <c r="H172" s="58" t="str">
        <f>IFERROR(VLOOKUP(ROWS($H$3:H172),$D$3:$E$204,2,0),"")</f>
        <v>ŠUMPERK</v>
      </c>
      <c r="J172" s="152" t="s">
        <v>2647</v>
      </c>
      <c r="K172" s="150"/>
    </row>
    <row r="173" spans="4:11" ht="12.75" customHeight="1">
      <c r="D173" s="72">
        <f>IF(ISNUMBER(SEARCH(ZAKL_DATA!$B$14,E173)),MAX($D$2:D172)+1,0)</f>
        <v>171.0</v>
      </c>
      <c r="E173" s="69" t="s">
        <v>792</v>
      </c>
      <c r="F173" s="76">
        <v>3110.0</v>
      </c>
      <c r="G173" s="78"/>
      <c r="H173" s="58" t="str">
        <f>IFERROR(VLOOKUP(ROWS($H$3:H173),$D$3:$E$204,2,0),"")</f>
        <v>ZÁBŘEH</v>
      </c>
      <c r="J173" s="152" t="s">
        <v>2648</v>
      </c>
      <c r="K173" s="150"/>
    </row>
    <row r="174" spans="4:11" ht="12.75" customHeight="1">
      <c r="D174" s="72">
        <f>IF(ISNUMBER(SEARCH(ZAKL_DATA!$B$14,E174)),MAX($D$2:D173)+1,0)</f>
        <v>172.0</v>
      </c>
      <c r="E174" s="69" t="s">
        <v>794</v>
      </c>
      <c r="F174" s="76">
        <v>3201.0</v>
      </c>
      <c r="G174" s="78"/>
      <c r="H174" s="58" t="str">
        <f>IFERROR(VLOOKUP(ROWS($H$3:H174),$D$3:$E$204,2,0),"")</f>
        <v>OSTRAVA I</v>
      </c>
      <c r="J174" s="152" t="s">
        <v>2649</v>
      </c>
      <c r="K174" s="150"/>
    </row>
    <row r="175" spans="4:11" ht="12.75" customHeight="1">
      <c r="D175" s="72">
        <f>IF(ISNUMBER(SEARCH(ZAKL_DATA!$B$14,E175)),MAX($D$2:D174)+1,0)</f>
        <v>173.0</v>
      </c>
      <c r="E175" s="69" t="s">
        <v>795</v>
      </c>
      <c r="F175" s="76">
        <v>3202.0</v>
      </c>
      <c r="G175" s="78"/>
      <c r="H175" s="58" t="str">
        <f>IFERROR(VLOOKUP(ROWS($H$3:H175),$D$3:$E$204,2,0),"")</f>
        <v>OSTRAVA II</v>
      </c>
      <c r="J175" s="152" t="s">
        <v>2650</v>
      </c>
      <c r="K175" s="150"/>
    </row>
    <row r="176" spans="4:11" ht="12.75" customHeight="1">
      <c r="D176" s="72">
        <f>IF(ISNUMBER(SEARCH(ZAKL_DATA!$B$14,E176)),MAX($D$2:D175)+1,0)</f>
        <v>174.0</v>
      </c>
      <c r="E176" s="69" t="s">
        <v>796</v>
      </c>
      <c r="F176" s="76">
        <v>3203.0</v>
      </c>
      <c r="G176" s="78"/>
      <c r="H176" s="58" t="str">
        <f>IFERROR(VLOOKUP(ROWS($H$3:H176),$D$3:$E$204,2,0),"")</f>
        <v>OSTRAVA III</v>
      </c>
      <c r="J176" s="152" t="s">
        <v>2651</v>
      </c>
      <c r="K176" s="150"/>
    </row>
    <row r="177" spans="4:11" ht="12.75" customHeight="1">
      <c r="D177" s="72">
        <f>IF(ISNUMBER(SEARCH(ZAKL_DATA!$B$14,E177)),MAX($D$2:D176)+1,0)</f>
        <v>175.0</v>
      </c>
      <c r="E177" s="69" t="s">
        <v>797</v>
      </c>
      <c r="F177" s="76">
        <v>3204.0</v>
      </c>
      <c r="G177" s="78"/>
      <c r="H177" s="58" t="str">
        <f>IFERROR(VLOOKUP(ROWS($H$3:H177),$D$3:$E$204,2,0),"")</f>
        <v>BOHUMÍN</v>
      </c>
      <c r="J177" s="152" t="s">
        <v>2652</v>
      </c>
      <c r="K177" s="150"/>
    </row>
    <row r="178" spans="4:11" ht="12.75" customHeight="1">
      <c r="D178" s="72">
        <f>IF(ISNUMBER(SEARCH(ZAKL_DATA!$B$14,E178)),MAX($D$2:D177)+1,0)</f>
        <v>176.0</v>
      </c>
      <c r="E178" s="69" t="s">
        <v>798</v>
      </c>
      <c r="F178" s="76">
        <v>3205.0</v>
      </c>
      <c r="G178" s="78"/>
      <c r="H178" s="58" t="str">
        <f>IFERROR(VLOOKUP(ROWS($H$3:H178),$D$3:$E$204,2,0),"")</f>
        <v>BRUNTÁL</v>
      </c>
      <c r="J178" s="152" t="s">
        <v>2653</v>
      </c>
      <c r="K178" s="150"/>
    </row>
    <row r="179" spans="4:11" ht="12.75" customHeight="1">
      <c r="D179" s="72">
        <f>IF(ISNUMBER(SEARCH(ZAKL_DATA!$B$14,E179)),MAX($D$2:D178)+1,0)</f>
        <v>177.0</v>
      </c>
      <c r="E179" s="69" t="s">
        <v>799</v>
      </c>
      <c r="F179" s="76">
        <v>3206.0</v>
      </c>
      <c r="G179" s="78"/>
      <c r="H179" s="58" t="str">
        <f>IFERROR(VLOOKUP(ROWS($H$3:H179),$D$3:$E$204,2,0),"")</f>
        <v>ČESKÝ TĚŠÍN</v>
      </c>
      <c r="J179" s="152" t="s">
        <v>2654</v>
      </c>
      <c r="K179" s="150"/>
    </row>
    <row r="180" spans="4:11" ht="12.75" customHeight="1">
      <c r="D180" s="72">
        <f>IF(ISNUMBER(SEARCH(ZAKL_DATA!$B$14,E180)),MAX($D$2:D179)+1,0)</f>
        <v>178.0</v>
      </c>
      <c r="E180" s="69" t="s">
        <v>800</v>
      </c>
      <c r="F180" s="76">
        <v>3207.0</v>
      </c>
      <c r="G180" s="78"/>
      <c r="H180" s="58" t="str">
        <f>IFERROR(VLOOKUP(ROWS($H$3:H180),$D$3:$E$204,2,0),"")</f>
        <v>FRÝDEK-MÍSTEK</v>
      </c>
      <c r="J180" s="152" t="s">
        <v>2655</v>
      </c>
      <c r="K180" s="150"/>
    </row>
    <row r="181" spans="4:11" ht="12.75" customHeight="1">
      <c r="D181" s="72">
        <f>IF(ISNUMBER(SEARCH(ZAKL_DATA!$B$14,E181)),MAX($D$2:D180)+1,0)</f>
        <v>179.0</v>
      </c>
      <c r="E181" s="69" t="s">
        <v>801</v>
      </c>
      <c r="F181" s="76">
        <v>3208.0</v>
      </c>
      <c r="G181" s="78"/>
      <c r="H181" s="58" t="str">
        <f>IFERROR(VLOOKUP(ROWS($H$3:H181),$D$3:$E$204,2,0),"")</f>
        <v>FRÝDLANT NAD OSTRAV.</v>
      </c>
      <c r="J181" s="152" t="s">
        <v>2656</v>
      </c>
      <c r="K181" s="150"/>
    </row>
    <row r="182" spans="4:11" ht="12.75" customHeight="1">
      <c r="D182" s="72">
        <f>IF(ISNUMBER(SEARCH(ZAKL_DATA!$B$14,E182)),MAX($D$2:D181)+1,0)</f>
        <v>180.0</v>
      </c>
      <c r="E182" s="69" t="s">
        <v>802</v>
      </c>
      <c r="F182" s="76">
        <v>3209.0</v>
      </c>
      <c r="G182" s="78"/>
      <c r="H182" s="58" t="str">
        <f>IFERROR(VLOOKUP(ROWS($H$3:H182),$D$3:$E$204,2,0),"")</f>
        <v>FULNEK</v>
      </c>
      <c r="J182" s="152" t="s">
        <v>2657</v>
      </c>
      <c r="K182" s="150"/>
    </row>
    <row r="183" spans="4:11" ht="12.75" customHeight="1">
      <c r="D183" s="72">
        <f>IF(ISNUMBER(SEARCH(ZAKL_DATA!$B$14,E183)),MAX($D$2:D182)+1,0)</f>
        <v>181.0</v>
      </c>
      <c r="E183" s="69" t="s">
        <v>803</v>
      </c>
      <c r="F183" s="76">
        <v>3210.0</v>
      </c>
      <c r="G183" s="78"/>
      <c r="H183" s="58" t="str">
        <f>IFERROR(VLOOKUP(ROWS($H$3:H183),$D$3:$E$204,2,0),"")</f>
        <v>HAVÍŘOV</v>
      </c>
      <c r="J183" s="152" t="s">
        <v>2658</v>
      </c>
      <c r="K183" s="150"/>
    </row>
    <row r="184" spans="4:11" ht="12.75" customHeight="1">
      <c r="D184" s="72">
        <f>IF(ISNUMBER(SEARCH(ZAKL_DATA!$B$14,E184)),MAX($D$2:D183)+1,0)</f>
        <v>182.0</v>
      </c>
      <c r="E184" s="69" t="s">
        <v>804</v>
      </c>
      <c r="F184" s="76">
        <v>3211.0</v>
      </c>
      <c r="G184" s="78"/>
      <c r="H184" s="58" t="str">
        <f>IFERROR(VLOOKUP(ROWS($H$3:H184),$D$3:$E$204,2,0),"")</f>
        <v>HLUČÍN</v>
      </c>
      <c r="J184" s="152" t="s">
        <v>2659</v>
      </c>
      <c r="K184" s="150"/>
    </row>
    <row r="185" spans="4:11" ht="12.75" customHeight="1">
      <c r="D185" s="72">
        <f>IF(ISNUMBER(SEARCH(ZAKL_DATA!$B$14,E185)),MAX($D$2:D184)+1,0)</f>
        <v>183.0</v>
      </c>
      <c r="E185" s="69" t="s">
        <v>805</v>
      </c>
      <c r="F185" s="76">
        <v>3212.0</v>
      </c>
      <c r="G185" s="78"/>
      <c r="H185" s="58" t="str">
        <f>IFERROR(VLOOKUP(ROWS($H$3:H185),$D$3:$E$204,2,0),"")</f>
        <v>KARVINÁ</v>
      </c>
      <c r="J185" s="152" t="s">
        <v>2660</v>
      </c>
      <c r="K185" s="150"/>
    </row>
    <row r="186" spans="4:11" ht="12.75" customHeight="1">
      <c r="D186" s="72">
        <f>IF(ISNUMBER(SEARCH(ZAKL_DATA!$B$14,E186)),MAX($D$2:D185)+1,0)</f>
        <v>184.0</v>
      </c>
      <c r="E186" s="69" t="s">
        <v>806</v>
      </c>
      <c r="F186" s="76">
        <v>3213.0</v>
      </c>
      <c r="G186" s="78"/>
      <c r="H186" s="58" t="str">
        <f>IFERROR(VLOOKUP(ROWS($H$3:H186),$D$3:$E$204,2,0),"")</f>
        <v>KOPŘIVNICE</v>
      </c>
      <c r="J186" s="152" t="s">
        <v>2661</v>
      </c>
      <c r="K186" s="150"/>
    </row>
    <row r="187" spans="4:11" ht="12.75" customHeight="1">
      <c r="D187" s="72">
        <f>IF(ISNUMBER(SEARCH(ZAKL_DATA!$B$14,E187)),MAX($D$2:D186)+1,0)</f>
        <v>185.0</v>
      </c>
      <c r="E187" s="69" t="s">
        <v>807</v>
      </c>
      <c r="F187" s="76">
        <v>3214.0</v>
      </c>
      <c r="G187" s="78"/>
      <c r="H187" s="58" t="str">
        <f>IFERROR(VLOOKUP(ROWS($H$3:H187),$D$3:$E$204,2,0),"")</f>
        <v>KRNOV</v>
      </c>
      <c r="J187" s="152" t="s">
        <v>2662</v>
      </c>
      <c r="K187" s="150"/>
    </row>
    <row r="188" spans="4:11" ht="12.75" customHeight="1">
      <c r="D188" s="72">
        <f>IF(ISNUMBER(SEARCH(ZAKL_DATA!$B$14,E188)),MAX($D$2:D187)+1,0)</f>
        <v>186.0</v>
      </c>
      <c r="E188" s="69" t="s">
        <v>808</v>
      </c>
      <c r="F188" s="76">
        <v>3215.0</v>
      </c>
      <c r="G188" s="78"/>
      <c r="H188" s="58" t="str">
        <f>IFERROR(VLOOKUP(ROWS($H$3:H188),$D$3:$E$204,2,0),"")</f>
        <v>NOVÝ JIČÍN</v>
      </c>
      <c r="J188" s="152" t="s">
        <v>2663</v>
      </c>
      <c r="K188" s="150"/>
    </row>
    <row r="189" spans="4:11" ht="12.75" customHeight="1">
      <c r="D189" s="72">
        <f>IF(ISNUMBER(SEARCH(ZAKL_DATA!$B$14,E189)),MAX($D$2:D188)+1,0)</f>
        <v>187.0</v>
      </c>
      <c r="E189" s="69" t="s">
        <v>809</v>
      </c>
      <c r="F189" s="76">
        <v>3216.0</v>
      </c>
      <c r="G189" s="78"/>
      <c r="H189" s="58" t="str">
        <f>IFERROR(VLOOKUP(ROWS($H$3:H189),$D$3:$E$204,2,0),"")</f>
        <v>OPAVA</v>
      </c>
      <c r="J189" s="152" t="s">
        <v>2664</v>
      </c>
      <c r="K189" s="150"/>
    </row>
    <row r="190" spans="4:11" ht="12.75" customHeight="1">
      <c r="D190" s="72">
        <f>IF(ISNUMBER(SEARCH(ZAKL_DATA!$B$14,E190)),MAX($D$2:D189)+1,0)</f>
        <v>188.0</v>
      </c>
      <c r="E190" s="69" t="s">
        <v>810</v>
      </c>
      <c r="F190" s="76">
        <v>3217.0</v>
      </c>
      <c r="G190" s="78"/>
      <c r="H190" s="58" t="str">
        <f>IFERROR(VLOOKUP(ROWS($H$3:H190),$D$3:$E$204,2,0),"")</f>
        <v>ORLOVÁ</v>
      </c>
      <c r="J190" s="152" t="s">
        <v>2665</v>
      </c>
      <c r="K190" s="150"/>
    </row>
    <row r="191" spans="4:11" ht="12.75" customHeight="1">
      <c r="D191" s="72">
        <f>IF(ISNUMBER(SEARCH(ZAKL_DATA!$B$14,E191)),MAX($D$2:D190)+1,0)</f>
        <v>189.0</v>
      </c>
      <c r="E191" s="69" t="s">
        <v>811</v>
      </c>
      <c r="F191" s="76">
        <v>3218.0</v>
      </c>
      <c r="G191" s="78"/>
      <c r="H191" s="58" t="str">
        <f>IFERROR(VLOOKUP(ROWS($H$3:H191),$D$3:$E$204,2,0),"")</f>
        <v>TŘINEC</v>
      </c>
      <c r="J191" s="152" t="s">
        <v>2666</v>
      </c>
      <c r="K191" s="150"/>
    </row>
    <row r="192" spans="4:11" ht="12.75" customHeight="1">
      <c r="D192" s="72">
        <f>IF(ISNUMBER(SEARCH(ZAKL_DATA!$B$14,E192)),MAX($D$2:D191)+1,0)</f>
        <v>190.0</v>
      </c>
      <c r="E192" s="69" t="s">
        <v>813</v>
      </c>
      <c r="F192" s="76">
        <v>3301.0</v>
      </c>
      <c r="G192" s="78"/>
      <c r="H192" s="58" t="str">
        <f>IFERROR(VLOOKUP(ROWS($H$3:H192),$D$3:$E$204,2,0),"")</f>
        <v>ZLÍN</v>
      </c>
      <c r="J192" s="152" t="s">
        <v>2667</v>
      </c>
      <c r="K192" s="150"/>
    </row>
    <row r="193" spans="4:11" ht="12.75" customHeight="1">
      <c r="D193" s="72">
        <f>IF(ISNUMBER(SEARCH(ZAKL_DATA!$B$14,E193)),MAX($D$2:D192)+1,0)</f>
        <v>191.0</v>
      </c>
      <c r="E193" s="69" t="s">
        <v>814</v>
      </c>
      <c r="F193" s="76">
        <v>3302.0</v>
      </c>
      <c r="G193" s="78"/>
      <c r="H193" s="58" t="str">
        <f>IFERROR(VLOOKUP(ROWS($H$3:H193),$D$3:$E$204,2,0),"")</f>
        <v>BYSTŘICE POD HOSTÝNEM</v>
      </c>
      <c r="J193" s="152" t="s">
        <v>2668</v>
      </c>
      <c r="K193" s="150"/>
    </row>
    <row r="194" spans="4:11" ht="12.75" customHeight="1">
      <c r="D194" s="72">
        <f>IF(ISNUMBER(SEARCH(ZAKL_DATA!$B$14,E194)),MAX($D$2:D193)+1,0)</f>
        <v>192.0</v>
      </c>
      <c r="E194" s="69" t="s">
        <v>815</v>
      </c>
      <c r="F194" s="76">
        <v>3303.0</v>
      </c>
      <c r="G194" s="78"/>
      <c r="H194" s="58" t="str">
        <f>IFERROR(VLOOKUP(ROWS($H$3:H194),$D$3:$E$204,2,0),"")</f>
        <v>HOLEŠOV</v>
      </c>
      <c r="J194" s="152" t="s">
        <v>2669</v>
      </c>
      <c r="K194" s="150"/>
    </row>
    <row r="195" spans="4:11" ht="12.75" customHeight="1">
      <c r="D195" s="72">
        <f>IF(ISNUMBER(SEARCH(ZAKL_DATA!$B$14,E195)),MAX($D$2:D194)+1,0)</f>
        <v>193.0</v>
      </c>
      <c r="E195" s="69" t="s">
        <v>816</v>
      </c>
      <c r="F195" s="76">
        <v>3304.0</v>
      </c>
      <c r="G195" s="78"/>
      <c r="H195" s="58" t="str">
        <f>IFERROR(VLOOKUP(ROWS($H$3:H195),$D$3:$E$204,2,0),"")</f>
        <v>KROMĚŘÍŽ</v>
      </c>
      <c r="J195" s="152" t="s">
        <v>2670</v>
      </c>
      <c r="K195" s="150"/>
    </row>
    <row r="196" spans="4:11" ht="12.75" customHeight="1">
      <c r="D196" s="72">
        <f>IF(ISNUMBER(SEARCH(ZAKL_DATA!$B$14,E196)),MAX($D$2:D195)+1,0)</f>
        <v>194.0</v>
      </c>
      <c r="E196" s="69" t="s">
        <v>817</v>
      </c>
      <c r="F196" s="76">
        <v>3305.0</v>
      </c>
      <c r="G196" s="78"/>
      <c r="H196" s="58" t="str">
        <f>IFERROR(VLOOKUP(ROWS($H$3:H196),$D$3:$E$204,2,0),"")</f>
        <v>LUHAČOVICE</v>
      </c>
      <c r="J196" s="152" t="s">
        <v>2671</v>
      </c>
      <c r="K196" s="150"/>
    </row>
    <row r="197" spans="4:11" ht="12.75" customHeight="1">
      <c r="D197" s="72">
        <f>IF(ISNUMBER(SEARCH(ZAKL_DATA!$B$14,E197)),MAX($D$2:D196)+1,0)</f>
        <v>195.0</v>
      </c>
      <c r="E197" s="69" t="s">
        <v>818</v>
      </c>
      <c r="F197" s="76">
        <v>3306.0</v>
      </c>
      <c r="G197" s="78"/>
      <c r="H197" s="58" t="str">
        <f>IFERROR(VLOOKUP(ROWS($H$3:H197),$D$3:$E$204,2,0),"")</f>
        <v>OTROKOVICE</v>
      </c>
      <c r="J197" s="152" t="s">
        <v>2672</v>
      </c>
      <c r="K197" s="150"/>
    </row>
    <row r="198" spans="4:11" ht="12.75" customHeight="1">
      <c r="D198" s="72">
        <f>IF(ISNUMBER(SEARCH(ZAKL_DATA!$B$14,E198)),MAX($D$2:D197)+1,0)</f>
        <v>196.0</v>
      </c>
      <c r="E198" s="69" t="s">
        <v>819</v>
      </c>
      <c r="F198" s="76">
        <v>3307.0</v>
      </c>
      <c r="G198" s="78"/>
      <c r="H198" s="58" t="str">
        <f>IFERROR(VLOOKUP(ROWS($H$3:H198),$D$3:$E$204,2,0),"")</f>
        <v>ROŽNOV POD RADH.</v>
      </c>
      <c r="J198" s="152" t="s">
        <v>2673</v>
      </c>
      <c r="K198" s="150"/>
    </row>
    <row r="199" spans="4:11" ht="12.75" customHeight="1">
      <c r="D199" s="72">
        <f>IF(ISNUMBER(SEARCH(ZAKL_DATA!$B$14,E199)),MAX($D$2:D198)+1,0)</f>
        <v>197.0</v>
      </c>
      <c r="E199" s="69" t="s">
        <v>820</v>
      </c>
      <c r="F199" s="76">
        <v>3308.0</v>
      </c>
      <c r="G199" s="78"/>
      <c r="H199" s="58" t="str">
        <f>IFERROR(VLOOKUP(ROWS($H$3:H199),$D$3:$E$204,2,0),"")</f>
        <v>UHERSKÝ BROD</v>
      </c>
      <c r="J199" s="152" t="s">
        <v>2674</v>
      </c>
      <c r="K199" s="150"/>
    </row>
    <row r="200" spans="4:11" ht="12.75" customHeight="1">
      <c r="D200" s="72">
        <f>IF(ISNUMBER(SEARCH(ZAKL_DATA!$B$14,E200)),MAX($D$2:D199)+1,0)</f>
        <v>198.0</v>
      </c>
      <c r="E200" s="69" t="s">
        <v>821</v>
      </c>
      <c r="F200" s="76">
        <v>3309.0</v>
      </c>
      <c r="G200" s="78"/>
      <c r="H200" s="58" t="str">
        <f>IFERROR(VLOOKUP(ROWS($H$3:H200),$D$3:$E$204,2,0),"")</f>
        <v>UHERSKÉ HRADIŠTĚ</v>
      </c>
      <c r="J200" s="152" t="s">
        <v>2675</v>
      </c>
      <c r="K200" s="150"/>
    </row>
    <row r="201" spans="4:11" ht="12.75" customHeight="1">
      <c r="D201" s="72">
        <f>IF(ISNUMBER(SEARCH(ZAKL_DATA!$B$14,E201)),MAX($D$2:D200)+1,0)</f>
        <v>199.0</v>
      </c>
      <c r="E201" s="69" t="s">
        <v>822</v>
      </c>
      <c r="F201" s="76">
        <v>3310.0</v>
      </c>
      <c r="G201" s="78"/>
      <c r="H201" s="58" t="str">
        <f>IFERROR(VLOOKUP(ROWS($H$3:H201),$D$3:$E$204,2,0),"")</f>
        <v>VALAŠSKÉ MEZIŘÍČÍ</v>
      </c>
      <c r="J201" s="152" t="s">
        <v>2676</v>
      </c>
      <c r="K201" s="150"/>
    </row>
    <row r="202" spans="4:11" ht="12.75" customHeight="1">
      <c r="D202" s="72">
        <f>IF(ISNUMBER(SEARCH(ZAKL_DATA!$B$14,E202)),MAX($D$2:D201)+1,0)</f>
        <v>200.0</v>
      </c>
      <c r="E202" s="69" t="s">
        <v>823</v>
      </c>
      <c r="F202" s="76">
        <v>3311.0</v>
      </c>
      <c r="G202" s="78"/>
      <c r="H202" s="58" t="str">
        <f>IFERROR(VLOOKUP(ROWS($H$3:H202),$D$3:$E$204,2,0),"")</f>
        <v>VALAŠSKÉ KLOBOUKY</v>
      </c>
      <c r="J202" s="152" t="s">
        <v>2677</v>
      </c>
      <c r="K202" s="150"/>
    </row>
    <row r="203" spans="4:11" ht="12.75" customHeight="1">
      <c r="D203" s="72">
        <f>IF(ISNUMBER(SEARCH(ZAKL_DATA!$B$14,E203)),MAX($D$2:D202)+1,0)</f>
        <v>201.0</v>
      </c>
      <c r="E203" s="69" t="s">
        <v>824</v>
      </c>
      <c r="F203" s="76">
        <v>3312.0</v>
      </c>
      <c r="G203" s="78"/>
      <c r="H203" s="58" t="str">
        <f>IFERROR(VLOOKUP(ROWS($H$3:H203),$D$3:$E$204,2,0),"")</f>
        <v>VSETÍN</v>
      </c>
      <c r="J203" s="152" t="s">
        <v>2678</v>
      </c>
      <c r="K203" s="150"/>
    </row>
    <row r="204" spans="4:11" ht="12.75" customHeight="1" thickBot="1">
      <c r="D204" s="73">
        <f>IF(ISNUMBER(SEARCH(ZAKL_DATA!$B$14,E204)),MAX($D$2:D203)+1,0)</f>
        <v>202.0</v>
      </c>
      <c r="E204" s="74" t="s">
        <v>827</v>
      </c>
      <c r="F204" s="77">
        <v>4000.0</v>
      </c>
      <c r="G204" s="79"/>
      <c r="H204" s="60" t="str">
        <f>IFERROR(VLOOKUP(ROWS($H$3:H204),$D$3:$E$204,2,0),"")</f>
        <v>SPECIALIZOVANÝ</v>
      </c>
      <c r="J204" s="152" t="s">
        <v>2679</v>
      </c>
      <c r="K204" s="150"/>
    </row>
    <row r="205" spans="8:11" ht="12.75" customHeight="1">
      <c r="H205" t="str">
        <f>IFERROR(VLOOKUP(ROWS($H$3:H205),$D$2:$E$204,2,0),"")</f>
        <v/>
      </c>
      <c r="J205" s="152" t="s">
        <v>2680</v>
      </c>
      <c r="K205" s="150"/>
    </row>
    <row r="206" spans="10:11" ht="12.75" customHeight="1">
      <c r="J206" s="152" t="s">
        <v>2681</v>
      </c>
      <c r="K206" s="150"/>
    </row>
    <row r="207" spans="10:11" ht="12.75" customHeight="1">
      <c r="J207" s="152" t="s">
        <v>2682</v>
      </c>
      <c r="K207" s="150"/>
    </row>
    <row r="208" spans="10:11" ht="12.75" customHeight="1">
      <c r="J208" s="152" t="s">
        <v>2683</v>
      </c>
      <c r="K208" s="150"/>
    </row>
    <row r="209" spans="10:11" ht="12.75" customHeight="1">
      <c r="J209" s="152" t="s">
        <v>2684</v>
      </c>
      <c r="K209" s="150"/>
    </row>
    <row r="210" spans="10:11" ht="12.75" customHeight="1">
      <c r="J210" s="152" t="s">
        <v>2685</v>
      </c>
      <c r="K210" s="150"/>
    </row>
    <row r="211" spans="10:11" ht="12.75" customHeight="1">
      <c r="J211" s="152" t="s">
        <v>2686</v>
      </c>
      <c r="K211" s="150"/>
    </row>
    <row r="212" spans="10:11" ht="12.75" customHeight="1">
      <c r="J212" s="151" t="s">
        <v>2687</v>
      </c>
      <c r="K212" s="150"/>
    </row>
    <row r="213" spans="10:11" ht="12.75" customHeight="1">
      <c r="J213" s="152" t="s">
        <v>2688</v>
      </c>
      <c r="K213" s="150"/>
    </row>
    <row r="214" spans="10:11" ht="12.75" customHeight="1">
      <c r="J214" s="151" t="s">
        <v>2689</v>
      </c>
      <c r="K214" s="150"/>
    </row>
    <row r="215" spans="10:11" ht="12.75" customHeight="1">
      <c r="J215" s="151" t="s">
        <v>2690</v>
      </c>
      <c r="K215" s="150"/>
    </row>
    <row r="216" spans="10:11" ht="12.75" customHeight="1">
      <c r="J216" s="152" t="s">
        <v>2691</v>
      </c>
      <c r="K216" s="150"/>
    </row>
    <row r="217" spans="10:11" ht="12.75" customHeight="1">
      <c r="J217" s="152" t="s">
        <v>2692</v>
      </c>
      <c r="K217" s="150"/>
    </row>
    <row r="218" spans="10:11" ht="12.75" customHeight="1">
      <c r="J218" s="152" t="s">
        <v>2693</v>
      </c>
      <c r="K218" s="150"/>
    </row>
    <row r="219" spans="10:11" ht="12.75" customHeight="1">
      <c r="J219" s="152" t="s">
        <v>2694</v>
      </c>
      <c r="K219" s="150"/>
    </row>
    <row r="220" spans="10:11" ht="12.75" customHeight="1">
      <c r="J220" s="152" t="s">
        <v>2695</v>
      </c>
      <c r="K220" s="150"/>
    </row>
    <row r="221" spans="10:11" ht="12.75" customHeight="1">
      <c r="J221" s="152" t="s">
        <v>2696</v>
      </c>
      <c r="K221" s="150"/>
    </row>
    <row r="222" spans="10:11" ht="12.75" customHeight="1">
      <c r="J222" s="151" t="s">
        <v>2697</v>
      </c>
      <c r="K222" s="150"/>
    </row>
    <row r="223" spans="10:11" ht="12.75" customHeight="1">
      <c r="J223" s="152" t="s">
        <v>2698</v>
      </c>
      <c r="K223" s="150"/>
    </row>
    <row r="224" spans="10:11" ht="12.75" customHeight="1">
      <c r="J224" s="152" t="s">
        <v>2699</v>
      </c>
      <c r="K224" s="150"/>
    </row>
    <row r="225" spans="10:11" ht="12.75" customHeight="1">
      <c r="J225" s="152" t="s">
        <v>2700</v>
      </c>
      <c r="K225" s="150"/>
    </row>
    <row r="226" spans="10:11" ht="12.75" customHeight="1">
      <c r="J226" s="152" t="s">
        <v>2701</v>
      </c>
      <c r="K226" s="150"/>
    </row>
    <row r="227" spans="10:11" ht="12.75" customHeight="1">
      <c r="J227" s="152" t="s">
        <v>2702</v>
      </c>
      <c r="K227" s="150"/>
    </row>
    <row r="228" spans="10:11" ht="12.75" customHeight="1">
      <c r="J228" s="152" t="s">
        <v>2703</v>
      </c>
      <c r="K228" s="150"/>
    </row>
    <row r="229" spans="10:11" ht="12.75" customHeight="1">
      <c r="J229" s="152" t="s">
        <v>2704</v>
      </c>
      <c r="K229" s="150"/>
    </row>
    <row r="230" spans="10:11" ht="12.75" customHeight="1">
      <c r="J230" s="152" t="s">
        <v>2705</v>
      </c>
      <c r="K230" s="150"/>
    </row>
    <row r="231" spans="10:11" ht="12.75" customHeight="1">
      <c r="J231" s="152" t="s">
        <v>2706</v>
      </c>
      <c r="K231" s="150"/>
    </row>
    <row r="232" spans="10:11" ht="12.75" customHeight="1">
      <c r="J232" s="152" t="s">
        <v>2707</v>
      </c>
      <c r="K232" s="150"/>
    </row>
    <row r="233" spans="10:11" ht="12.75" customHeight="1">
      <c r="J233" s="152" t="s">
        <v>2708</v>
      </c>
      <c r="K233" s="150"/>
    </row>
    <row r="234" spans="10:11" ht="12.75" customHeight="1">
      <c r="J234" s="152" t="s">
        <v>2709</v>
      </c>
      <c r="K234" s="150"/>
    </row>
    <row r="235" spans="10:11" ht="12.75" customHeight="1">
      <c r="J235" s="152" t="s">
        <v>2710</v>
      </c>
      <c r="K235" s="150"/>
    </row>
    <row r="236" spans="10:11" ht="12.75" customHeight="1">
      <c r="J236" s="152" t="s">
        <v>2711</v>
      </c>
      <c r="K236" s="150"/>
    </row>
    <row r="237" spans="10:11" ht="12.75" customHeight="1">
      <c r="J237" s="151" t="s">
        <v>2411</v>
      </c>
      <c r="K237" s="150"/>
    </row>
    <row r="238" spans="10:11" ht="12.75" customHeight="1">
      <c r="J238" s="152" t="s">
        <v>2409</v>
      </c>
      <c r="K238" s="150"/>
    </row>
    <row r="239" spans="10:11" ht="12.75" customHeight="1">
      <c r="J239" s="152" t="s">
        <v>2712</v>
      </c>
      <c r="K239" s="150"/>
    </row>
    <row r="240" spans="10:11" ht="12.75" customHeight="1">
      <c r="J240" s="152" t="s">
        <v>2713</v>
      </c>
      <c r="K240" s="150"/>
    </row>
    <row r="241" spans="10:11" ht="12.75" customHeight="1">
      <c r="J241" s="152" t="s">
        <v>2714</v>
      </c>
      <c r="K241" s="150"/>
    </row>
    <row r="242" spans="10:11" ht="12.75" customHeight="1">
      <c r="J242" s="152" t="s">
        <v>2715</v>
      </c>
      <c r="K242" s="150"/>
    </row>
    <row r="243" spans="10:11" ht="12.75" customHeight="1">
      <c r="J243" s="152" t="s">
        <v>2716</v>
      </c>
      <c r="K243" s="150"/>
    </row>
    <row r="244" spans="10:11" ht="12.75" customHeight="1">
      <c r="J244" s="152" t="s">
        <v>2410</v>
      </c>
      <c r="K244" s="150"/>
    </row>
    <row r="245" spans="10:11" ht="12.75" customHeight="1">
      <c r="J245" s="152" t="s">
        <v>2717</v>
      </c>
      <c r="K245" s="150"/>
    </row>
    <row r="246" spans="10:11" ht="12.75" customHeight="1">
      <c r="J246" s="152" t="s">
        <v>2718</v>
      </c>
      <c r="K246" s="150"/>
    </row>
    <row r="247" spans="10:11" ht="12.75" customHeight="1">
      <c r="J247" s="152" t="s">
        <v>2719</v>
      </c>
      <c r="K247" s="150"/>
    </row>
    <row r="248" spans="10:11" ht="12.75" customHeight="1">
      <c r="J248" s="152" t="s">
        <v>2720</v>
      </c>
      <c r="K248" s="150"/>
    </row>
    <row r="249" spans="10:11" ht="12.75" customHeight="1">
      <c r="J249" s="152" t="s">
        <v>2721</v>
      </c>
      <c r="K249" s="150"/>
    </row>
    <row r="250" spans="10:11" ht="12.75" customHeight="1">
      <c r="J250" s="152" t="s">
        <v>2722</v>
      </c>
      <c r="K250" s="150"/>
    </row>
    <row r="251" spans="10:11" ht="12.75" customHeight="1">
      <c r="J251" s="152" t="s">
        <v>2723</v>
      </c>
      <c r="K251" s="150"/>
    </row>
    <row r="252" spans="10:11" ht="12.75" customHeight="1">
      <c r="J252" s="152" t="s">
        <v>2724</v>
      </c>
      <c r="K252" s="150"/>
    </row>
    <row r="253" spans="10:11" ht="12.75" customHeight="1" thickBot="1">
      <c r="J253" s="157"/>
      <c r="K253" s="150"/>
    </row>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sheetData>
  <dataValidations count="1">
    <dataValidation type="list" allowBlank="1" showInputMessage="1" sqref="B20">
      <formula1>validation_list2</formula1>
    </dataValidation>
  </dataValidations>
  <pageMargins left="0.7" right="0.7" top="0.787401575" bottom="0.7874015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21"/>
  <sheetViews>
    <sheetView workbookViewId="0" topLeftCell="A1">
      <selection pane="topLeft" activeCell="B3" sqref="B3"/>
    </sheetView>
  </sheetViews>
  <sheetFormatPr defaultRowHeight="12.75"/>
  <cols>
    <col min="1" max="1" width="4" customWidth="1"/>
    <col min="2" max="2" width="100.71428571428571" customWidth="1"/>
    <col min="3" max="42" width="9.142857142857142" style="85"/>
  </cols>
  <sheetData>
    <row r="1" spans="1:2" ht="18">
      <c r="A1" s="250" t="s">
        <v>2468</v>
      </c>
      <c r="B1" s="238"/>
    </row>
    <row r="2" spans="1:2" ht="12.75">
      <c r="A2" s="86"/>
      <c r="B2" s="86"/>
    </row>
    <row r="3" spans="1:2" ht="30">
      <c r="A3" s="87" t="s">
        <v>1320</v>
      </c>
      <c r="B3" s="88" t="s">
        <v>2455</v>
      </c>
    </row>
    <row r="4" spans="1:2" ht="29.25">
      <c r="A4" s="87" t="s">
        <v>1317</v>
      </c>
      <c r="B4" s="89" t="s">
        <v>2318</v>
      </c>
    </row>
    <row r="5" spans="1:2" ht="29.25">
      <c r="A5" s="87" t="s">
        <v>1321</v>
      </c>
      <c r="B5" s="89" t="s">
        <v>2469</v>
      </c>
    </row>
    <row r="6" spans="1:2" ht="15">
      <c r="A6" s="87"/>
      <c r="B6" s="90" t="s">
        <v>1318</v>
      </c>
    </row>
    <row r="7" spans="1:2" ht="15">
      <c r="A7" s="87"/>
      <c r="B7" s="90" t="s">
        <v>1319</v>
      </c>
    </row>
    <row r="8" spans="1:2" ht="86.25">
      <c r="A8" s="87"/>
      <c r="B8" s="89" t="s">
        <v>2396</v>
      </c>
    </row>
    <row r="9" spans="1:2" ht="58.5">
      <c r="A9" s="87" t="s">
        <v>1322</v>
      </c>
      <c r="B9" s="89" t="s">
        <v>2454</v>
      </c>
    </row>
    <row r="10" spans="1:2" ht="29.25">
      <c r="A10" s="87" t="s">
        <v>2310</v>
      </c>
      <c r="B10" s="98" t="s">
        <v>2470</v>
      </c>
    </row>
    <row r="11" spans="1:2" ht="59.25">
      <c r="A11" s="87" t="s">
        <v>1323</v>
      </c>
      <c r="B11" s="89" t="s">
        <v>2319</v>
      </c>
    </row>
    <row r="12" spans="1:2" ht="15">
      <c r="A12" s="87" t="s">
        <v>2311</v>
      </c>
      <c r="B12" s="228" t="s">
        <v>2773</v>
      </c>
    </row>
    <row r="13" spans="1:2" ht="15.75">
      <c r="A13" s="87"/>
      <c r="B13" s="229" t="s">
        <v>2774</v>
      </c>
    </row>
    <row r="14" spans="1:2" ht="42.75">
      <c r="A14" s="87"/>
      <c r="B14" s="228" t="s">
        <v>2775</v>
      </c>
    </row>
    <row r="15" spans="1:2" ht="14.25">
      <c r="A15" s="87" t="s">
        <v>2397</v>
      </c>
      <c r="B15" s="228" t="s">
        <v>2776</v>
      </c>
    </row>
    <row r="16" spans="1:2" ht="14.25">
      <c r="A16" s="87"/>
      <c r="B16" s="228" t="s">
        <v>2777</v>
      </c>
    </row>
    <row r="17" spans="1:2" ht="28.5">
      <c r="A17" s="87"/>
      <c r="B17" s="228" t="s">
        <v>2778</v>
      </c>
    </row>
    <row r="18" spans="1:2" ht="12.75">
      <c r="A18" s="86"/>
      <c r="B18" s="86"/>
    </row>
    <row r="19" spans="1:2" ht="15.75">
      <c r="A19" s="86"/>
      <c r="B19" s="91" t="s">
        <v>2779</v>
      </c>
    </row>
    <row r="20" spans="1:2" ht="14.25">
      <c r="A20" s="86"/>
      <c r="B20" s="92" t="s">
        <v>1325</v>
      </c>
    </row>
    <row r="21" spans="1:2" ht="14.25">
      <c r="A21" s="86"/>
      <c r="B21" s="92" t="s">
        <v>1324</v>
      </c>
    </row>
    <row r="22" s="85" customFormat="1" ht="12.75"/>
    <row r="23" s="85" customFormat="1" ht="12.75"/>
    <row r="24" s="85" customFormat="1" ht="12.75"/>
    <row r="25" s="85" customFormat="1" ht="12.75"/>
    <row r="26" s="85" customFormat="1" ht="12.75"/>
    <row r="27" s="85" customFormat="1" ht="12.75"/>
    <row r="28" s="85" customFormat="1" ht="12.75"/>
    <row r="29" s="85" customFormat="1" ht="12.75"/>
    <row r="30" s="85" customFormat="1" ht="12.75"/>
    <row r="31" s="85" customFormat="1" ht="12.75"/>
    <row r="32" s="85" customFormat="1" ht="12.75"/>
    <row r="33" s="85" customFormat="1" ht="12.75"/>
    <row r="34" s="85" customFormat="1" ht="12.75"/>
    <row r="35" s="85" customFormat="1" ht="12.75"/>
    <row r="36" s="85" customFormat="1" ht="12.75"/>
    <row r="37" s="85" customFormat="1" ht="12.75"/>
    <row r="38" s="85" customFormat="1" ht="12.75"/>
    <row r="39" s="85" customFormat="1" ht="12.75"/>
    <row r="40" s="85" customFormat="1" ht="12.75"/>
    <row r="41" s="85" customFormat="1" ht="12.75"/>
    <row r="42" s="85" customFormat="1" ht="12.75"/>
    <row r="43" s="85" customFormat="1" ht="12.75"/>
    <row r="44" s="85" customFormat="1" ht="12.75"/>
    <row r="45" s="85" customFormat="1" ht="12.75"/>
    <row r="46" s="85" customFormat="1" ht="12.75"/>
    <row r="47" s="85" customFormat="1" ht="12.75"/>
    <row r="48" s="85" customFormat="1" ht="12.75"/>
    <row r="49" s="85" customFormat="1" ht="12.75"/>
    <row r="50" s="85" customFormat="1" ht="12.75"/>
    <row r="51" s="85" customFormat="1" ht="12.75"/>
    <row r="52" s="85" customFormat="1" ht="12.75"/>
    <row r="53" s="85" customFormat="1" ht="12.75"/>
    <row r="54" s="85" customFormat="1" ht="12.75"/>
    <row r="55" s="85" customFormat="1" ht="12.75"/>
    <row r="56" s="85" customFormat="1" ht="12.75"/>
    <row r="57" s="85" customFormat="1" ht="12.75"/>
    <row r="58" s="85" customFormat="1" ht="12.75"/>
    <row r="59" s="85" customFormat="1" ht="12.75"/>
    <row r="60" s="85" customFormat="1" ht="12.75"/>
    <row r="61" s="85" customFormat="1" ht="12.75"/>
    <row r="62" s="85" customFormat="1" ht="12.75"/>
    <row r="63" s="85" customFormat="1" ht="12.75"/>
    <row r="64" s="85" customFormat="1" ht="12.75"/>
    <row r="65" s="85" customFormat="1" ht="12.75"/>
    <row r="66" s="85" customFormat="1" ht="12.75"/>
    <row r="67" s="85" customFormat="1" ht="12.75"/>
    <row r="68" s="85" customFormat="1" ht="12.75"/>
    <row r="69" s="85" customFormat="1" ht="12.75"/>
    <row r="70" s="85" customFormat="1" ht="12.75"/>
    <row r="71" s="85" customFormat="1" ht="12.75"/>
    <row r="72" s="85" customFormat="1" ht="12.75"/>
    <row r="73" s="85" customFormat="1" ht="12.75"/>
    <row r="74" s="85" customFormat="1" ht="12.75"/>
    <row r="75" s="85" customFormat="1" ht="12.75"/>
    <row r="76" s="85" customFormat="1" ht="12.75"/>
    <row r="77" s="85" customFormat="1" ht="12.75"/>
    <row r="78" s="85" customFormat="1" ht="12.75"/>
    <row r="79" s="85" customFormat="1" ht="12.75"/>
    <row r="80" s="85" customFormat="1" ht="12.75"/>
    <row r="81" s="85" customFormat="1" ht="12.75"/>
    <row r="82" s="85" customFormat="1" ht="12.75"/>
    <row r="83" s="85" customFormat="1" ht="12.75"/>
    <row r="84" s="85" customFormat="1" ht="12.75"/>
    <row r="85" s="85" customFormat="1" ht="12.75"/>
    <row r="86" s="85" customFormat="1" ht="12.75"/>
    <row r="87" s="85" customFormat="1" ht="12.75"/>
    <row r="88" s="85" customFormat="1" ht="12.75"/>
    <row r="89" s="85" customFormat="1" ht="12.75"/>
    <row r="90" s="85" customFormat="1" ht="12.75"/>
    <row r="91" s="85" customFormat="1" ht="12.75"/>
    <row r="92" s="85" customFormat="1" ht="12.75"/>
    <row r="93" s="85" customFormat="1" ht="12.75"/>
    <row r="94" s="85" customFormat="1" ht="12.75"/>
    <row r="95" s="85" customFormat="1" ht="12.75"/>
    <row r="96" s="85" customFormat="1" ht="12.75"/>
    <row r="97" s="85" customFormat="1" ht="12.75"/>
    <row r="98" s="85" customFormat="1" ht="12.75"/>
    <row r="99" s="85" customFormat="1" ht="12.75"/>
    <row r="100" s="85" customFormat="1" ht="12.75"/>
    <row r="101" s="85" customFormat="1" ht="12.75"/>
    <row r="102" s="85" customFormat="1" ht="12.75"/>
    <row r="103" s="85" customFormat="1" ht="12.75"/>
    <row r="104" s="85" customFormat="1" ht="12.75"/>
    <row r="105" s="85" customFormat="1" ht="12.75"/>
    <row r="106" s="85" customFormat="1" ht="12.75"/>
    <row r="107" s="85" customFormat="1" ht="12.75"/>
    <row r="108" s="85" customFormat="1" ht="12.75"/>
    <row r="109" s="85" customFormat="1" ht="12.75"/>
    <row r="110" s="85" customFormat="1" ht="12.75"/>
    <row r="111" s="85" customFormat="1" ht="12.75"/>
    <row r="112" s="85" customFormat="1" ht="12.75"/>
    <row r="113" s="85" customFormat="1" ht="12.75"/>
    <row r="114" s="85" customFormat="1" ht="12.75"/>
    <row r="115" s="85" customFormat="1" ht="12.75"/>
    <row r="116" s="85" customFormat="1" ht="12.75"/>
    <row r="117" s="85" customFormat="1" ht="12.75"/>
    <row r="118" s="85" customFormat="1" ht="12.75"/>
    <row r="119" s="85" customFormat="1" ht="12.75"/>
    <row r="120" s="85" customFormat="1" ht="12.75"/>
    <row r="121" s="85" customFormat="1" ht="12.75"/>
    <row r="122" s="85" customFormat="1" ht="12.75"/>
    <row r="123" s="85" customFormat="1" ht="12.75"/>
    <row r="124" s="85" customFormat="1" ht="12.75"/>
    <row r="125" s="85" customFormat="1" ht="12.75"/>
    <row r="126" s="85" customFormat="1" ht="12.75"/>
    <row r="127" s="85" customFormat="1" ht="12.75"/>
    <row r="128" s="85" customFormat="1" ht="12.75"/>
    <row r="129" s="85" customFormat="1" ht="12.75"/>
    <row r="130" s="85" customFormat="1" ht="12.75"/>
    <row r="131" s="85" customFormat="1" ht="12.75"/>
    <row r="132" s="85" customFormat="1" ht="12.75"/>
    <row r="133" s="85" customFormat="1" ht="12.75"/>
    <row r="134" s="85" customFormat="1" ht="12.75"/>
    <row r="135" s="85" customFormat="1" ht="12.75"/>
    <row r="136" s="85" customFormat="1" ht="12.75"/>
    <row r="137" s="85" customFormat="1" ht="12.75"/>
    <row r="138" s="85" customFormat="1" ht="12.75"/>
    <row r="139" s="85" customFormat="1" ht="12.75"/>
    <row r="140" s="85" customFormat="1" ht="12.75"/>
    <row r="141" s="85" customFormat="1" ht="12.75"/>
    <row r="142" s="85" customFormat="1" ht="12.75"/>
    <row r="143" s="85" customFormat="1" ht="12.75"/>
    <row r="144" s="85" customFormat="1" ht="12.75"/>
    <row r="145" s="85" customFormat="1" ht="12.75"/>
    <row r="146" s="85" customFormat="1" ht="12.75"/>
    <row r="147" s="85" customFormat="1" ht="12.75"/>
    <row r="148" s="85" customFormat="1" ht="12.75"/>
    <row r="149" s="85" customFormat="1" ht="12.75"/>
    <row r="150" s="85" customFormat="1" ht="12.75"/>
    <row r="151" s="85" customFormat="1" ht="12.75"/>
    <row r="152" s="85" customFormat="1" ht="12.75"/>
    <row r="153" s="85" customFormat="1" ht="12.75"/>
    <row r="154" s="85" customFormat="1" ht="12.75"/>
    <row r="155" s="85" customFormat="1" ht="12.75"/>
    <row r="156" s="85" customFormat="1" ht="12.75"/>
    <row r="157" s="85" customFormat="1" ht="12.75"/>
    <row r="158" s="85" customFormat="1" ht="12.75"/>
    <row r="159" s="85" customFormat="1" ht="12.75"/>
    <row r="160" s="85" customFormat="1" ht="12.75"/>
    <row r="161" s="85" customFormat="1" ht="12.75"/>
    <row r="162" s="85" customFormat="1" ht="12.75"/>
    <row r="163" s="85" customFormat="1" ht="12.75"/>
    <row r="164" s="85" customFormat="1" ht="12.75"/>
    <row r="165" s="85" customFormat="1" ht="12.75"/>
    <row r="166" s="85" customFormat="1" ht="12.75"/>
    <row r="167" s="85" customFormat="1" ht="12.75"/>
    <row r="168" s="85" customFormat="1" ht="12.75"/>
    <row r="169" s="85" customFormat="1" ht="12.75"/>
    <row r="170" s="85" customFormat="1" ht="12.75"/>
    <row r="171" s="85" customFormat="1" ht="12.75"/>
    <row r="172" s="85" customFormat="1" ht="12.75"/>
    <row r="173" s="85" customFormat="1" ht="12.75"/>
    <row r="174" s="85" customFormat="1" ht="12.75"/>
    <row r="175" s="85" customFormat="1" ht="12.75"/>
    <row r="176" s="85" customFormat="1" ht="12.75"/>
    <row r="177" s="85" customFormat="1" ht="12.75"/>
    <row r="178" s="85" customFormat="1" ht="12.75"/>
    <row r="179" s="85" customFormat="1" ht="12.75"/>
    <row r="180" s="85" customFormat="1" ht="12.75"/>
    <row r="181" s="85" customFormat="1" ht="12.75"/>
    <row r="182" s="85" customFormat="1" ht="12.75"/>
    <row r="183" s="85" customFormat="1" ht="12.75"/>
    <row r="184" s="85" customFormat="1" ht="12.75"/>
    <row r="185" s="85" customFormat="1" ht="12.75"/>
    <row r="186" s="85" customFormat="1" ht="12.75"/>
    <row r="187" s="85" customFormat="1" ht="12.75"/>
    <row r="188" s="85" customFormat="1" ht="12.75"/>
    <row r="189" s="85" customFormat="1" ht="12.75"/>
    <row r="190" s="85" customFormat="1" ht="12.75"/>
    <row r="191" s="85" customFormat="1" ht="12.75"/>
    <row r="192" s="85" customFormat="1" ht="12.75"/>
    <row r="193" s="85" customFormat="1" ht="12.75"/>
    <row r="194" s="85" customFormat="1" ht="12.75"/>
    <row r="195" s="85" customFormat="1" ht="12.75"/>
    <row r="196" s="85" customFormat="1" ht="12.75"/>
    <row r="197" s="85" customFormat="1" ht="12.75"/>
    <row r="198" s="85" customFormat="1" ht="12.75"/>
    <row r="199" s="85" customFormat="1" ht="12.75"/>
    <row r="200" s="85" customFormat="1" ht="12.75"/>
    <row r="201" s="85" customFormat="1" ht="12.75"/>
    <row r="202" s="85" customFormat="1" ht="12.75"/>
    <row r="203" s="85" customFormat="1" ht="12.75"/>
    <row r="204" s="85" customFormat="1" ht="12.75"/>
    <row r="205" s="85" customFormat="1" ht="12.75"/>
    <row r="206" s="85" customFormat="1" ht="12.75"/>
    <row r="207" s="85" customFormat="1" ht="12.75"/>
    <row r="208" s="85" customFormat="1" ht="12.75"/>
    <row r="209" s="85" customFormat="1" ht="12.75"/>
    <row r="210" s="85" customFormat="1" ht="12.75"/>
    <row r="211" s="85" customFormat="1" ht="12.75"/>
    <row r="212" s="85" customFormat="1" ht="12.75"/>
    <row r="213" s="85" customFormat="1" ht="12.75"/>
    <row r="214" s="85" customFormat="1" ht="12.75"/>
    <row r="215" s="85" customFormat="1" ht="12.75"/>
    <row r="216" s="85" customFormat="1" ht="12.75"/>
    <row r="217" s="85" customFormat="1" ht="12.75"/>
    <row r="218" s="85" customFormat="1" ht="12.75"/>
    <row r="219" s="85" customFormat="1" ht="12.75"/>
    <row r="220" s="85" customFormat="1" ht="12.75"/>
    <row r="221" s="85" customFormat="1" ht="12.75"/>
    <row r="222" s="85" customFormat="1" ht="12.75"/>
    <row r="223" s="85" customFormat="1" ht="12.75"/>
    <row r="224" s="85" customFormat="1" ht="12.75"/>
    <row r="225" s="85" customFormat="1" ht="12.75"/>
    <row r="226" s="85" customFormat="1" ht="12.75"/>
    <row r="227" s="85" customFormat="1" ht="12.75"/>
    <row r="228" s="85" customFormat="1" ht="12.75"/>
    <row r="229" s="85" customFormat="1" ht="12.75"/>
    <row r="230" s="85" customFormat="1" ht="12.75"/>
    <row r="231" s="85" customFormat="1" ht="12.75"/>
    <row r="232" s="85" customFormat="1" ht="12.75"/>
    <row r="233" s="85" customFormat="1" ht="12.75"/>
    <row r="234" s="85" customFormat="1" ht="12.75"/>
    <row r="235" s="85" customFormat="1" ht="12.75"/>
    <row r="236" s="85" customFormat="1" ht="12.75"/>
    <row r="237" s="85" customFormat="1" ht="12.75"/>
    <row r="238" s="85" customFormat="1" ht="12.75"/>
  </sheetData>
  <sheetProtection algorithmName="SHA-512" hashValue="yoFBw9L2WiN/yWtHx8nOigmxaHfpVpJ8XJlU/lN1E8/0G1CUf5lua98FI7Nyfdh8BSnIupTaiq1PEHL7DCVfvw==" saltValue="T4gfjako76lj0L1SYJQ90g==" spinCount="100000" sheet="1" objects="1" scenarios="1"/>
  <mergeCells count="1">
    <mergeCell ref="A1:B1"/>
  </mergeCells>
  <hyperlinks>
    <hyperlink ref="B13" r:id="rId1" display="https://adisspr.mfcr.cz/pmd/epo/formulare?nacteni=1"/>
  </hyperlinks>
  <pageMargins left="0.3937007874015748" right="0.3937007874015748" top="0.3937007874015748" bottom="0.3937007874015748" header="0.31496062992125984" footer="0.31496062992125984"/>
  <pageSetup orientation="portrait" paperSize="9" scale="96"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217"/>
  <sheetViews>
    <sheetView workbookViewId="0" topLeftCell="A1">
      <selection pane="topLeft" activeCell="B17" sqref="B17"/>
    </sheetView>
  </sheetViews>
  <sheetFormatPr defaultRowHeight="12.75"/>
  <cols>
    <col min="1" max="1" width="28.142857142857142" style="47" customWidth="1"/>
    <col min="2" max="2" width="65.71428571428571" style="47" customWidth="1"/>
    <col min="3" max="3" width="3" style="47" customWidth="1"/>
    <col min="4" max="4" width="65.71428571428571" style="47" customWidth="1"/>
    <col min="5" max="5" width="28.285714285714285" style="47" customWidth="1"/>
    <col min="6" max="37" width="9.142857142857142" style="48"/>
  </cols>
  <sheetData>
    <row r="1" spans="1:37" s="4" customFormat="1" ht="18">
      <c r="A1" s="253" t="s">
        <v>554</v>
      </c>
      <c r="B1" s="254"/>
      <c r="C1" s="254"/>
      <c r="D1" s="254"/>
      <c r="E1" s="254"/>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row>
    <row r="2" spans="1:37" s="4" customFormat="1" ht="18">
      <c r="A2" s="10"/>
      <c r="B2" s="12" t="s">
        <v>555</v>
      </c>
      <c r="C2" s="13"/>
      <c r="D2" s="54" t="s">
        <v>1326</v>
      </c>
      <c r="E2" s="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row>
    <row r="3" spans="1:37" s="4" customFormat="1" ht="15.95" customHeight="1">
      <c r="A3" s="14"/>
      <c r="B3" s="15" t="s">
        <v>556</v>
      </c>
      <c r="C3" s="16"/>
      <c r="D3" s="15" t="s">
        <v>557</v>
      </c>
      <c r="E3" s="5"/>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s="4" customFormat="1" ht="15.95" customHeight="1">
      <c r="A4" s="17" t="s">
        <v>518</v>
      </c>
      <c r="B4" s="100"/>
      <c r="C4" s="18"/>
      <c r="D4" s="255"/>
      <c r="E4" s="16" t="s">
        <v>558</v>
      </c>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row>
    <row r="5" spans="1:37" s="4" customFormat="1" ht="15.95" customHeight="1">
      <c r="A5" s="17" t="s">
        <v>517</v>
      </c>
      <c r="B5" s="19"/>
      <c r="C5" s="20"/>
      <c r="D5" s="256"/>
      <c r="E5" s="16"/>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row>
    <row r="6" spans="1:37" s="4" customFormat="1" ht="15.95" customHeight="1">
      <c r="A6" s="17" t="s">
        <v>559</v>
      </c>
      <c r="B6" s="19"/>
      <c r="C6" s="20"/>
      <c r="D6" s="256"/>
      <c r="E6" s="16"/>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row>
    <row r="7" spans="1:37" s="4" customFormat="1" ht="15.95" customHeight="1">
      <c r="A7" s="17" t="s">
        <v>560</v>
      </c>
      <c r="B7" s="19"/>
      <c r="C7" s="20"/>
      <c r="D7" s="21"/>
      <c r="E7" s="16" t="s">
        <v>561</v>
      </c>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row>
    <row r="8" spans="1:37" s="4" customFormat="1" ht="15.95" customHeight="1">
      <c r="A8" s="17" t="s">
        <v>562</v>
      </c>
      <c r="B8" s="22"/>
      <c r="C8" s="20"/>
      <c r="D8" s="21"/>
      <c r="E8" s="16"/>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row>
    <row r="9" spans="1:37" s="4" customFormat="1" ht="15.95" customHeight="1">
      <c r="A9" s="17" t="s">
        <v>563</v>
      </c>
      <c r="B9" s="23"/>
      <c r="C9" s="20"/>
      <c r="D9" s="21"/>
      <c r="E9" s="16"/>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row>
    <row r="10" spans="1:37" s="4" customFormat="1" ht="15.95" customHeight="1">
      <c r="A10" s="17" t="s">
        <v>564</v>
      </c>
      <c r="B10" s="23"/>
      <c r="C10" s="20"/>
      <c r="D10" s="24"/>
      <c r="E10" s="16" t="s">
        <v>564</v>
      </c>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row>
    <row r="11" spans="1:37" s="4" customFormat="1" ht="15.95" customHeight="1">
      <c r="A11" s="17" t="s">
        <v>565</v>
      </c>
      <c r="B11" s="23"/>
      <c r="C11" s="20"/>
      <c r="D11" s="21"/>
      <c r="E11" s="16"/>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row>
    <row r="12" spans="1:37" s="4" customFormat="1" ht="15.95" customHeight="1">
      <c r="A12" s="17"/>
      <c r="B12" s="257" t="s">
        <v>566</v>
      </c>
      <c r="C12" s="258"/>
      <c r="D12" s="259"/>
      <c r="E12" s="16"/>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row>
    <row r="13" spans="1:37" s="4" customFormat="1" ht="15.95" customHeight="1">
      <c r="A13" s="84" t="s">
        <v>606</v>
      </c>
      <c r="B13" s="25"/>
      <c r="C13" s="26"/>
      <c r="D13" s="27"/>
      <c r="E13" s="28" t="s">
        <v>567</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row>
    <row r="14" spans="1:37" s="4" customFormat="1" ht="15.95" customHeight="1">
      <c r="A14" s="84" t="s">
        <v>607</v>
      </c>
      <c r="B14" s="25"/>
      <c r="C14" s="20"/>
      <c r="D14" s="27"/>
      <c r="E14" s="16" t="s">
        <v>568</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row>
    <row r="15" spans="1:37" s="4" customFormat="1" ht="15.95" customHeight="1">
      <c r="A15" s="30" t="s">
        <v>569</v>
      </c>
      <c r="B15" s="25"/>
      <c r="C15" s="20"/>
      <c r="D15" s="27"/>
      <c r="E15" s="16" t="s">
        <v>570</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row>
    <row r="16" spans="1:37" s="4" customFormat="1" ht="15.95" customHeight="1">
      <c r="A16" s="17" t="s">
        <v>571</v>
      </c>
      <c r="B16" s="25"/>
      <c r="C16" s="20"/>
      <c r="D16" s="27"/>
      <c r="E16" s="16" t="s">
        <v>560</v>
      </c>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row>
    <row r="17" spans="1:37" s="4" customFormat="1" ht="15.95" customHeight="1">
      <c r="A17" s="17" t="s">
        <v>572</v>
      </c>
      <c r="B17" s="31"/>
      <c r="C17" s="20"/>
      <c r="D17" s="27"/>
      <c r="E17" s="16" t="s">
        <v>573</v>
      </c>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row>
    <row r="18" spans="1:37" s="4" customFormat="1" ht="15.95" customHeight="1">
      <c r="A18" s="17" t="s">
        <v>574</v>
      </c>
      <c r="B18" s="25"/>
      <c r="C18" s="20"/>
      <c r="D18" s="27"/>
      <c r="E18" s="16"/>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row>
    <row r="19" spans="1:37" s="4" customFormat="1" ht="15.95" customHeight="1">
      <c r="A19" s="17" t="s">
        <v>575</v>
      </c>
      <c r="B19" s="31"/>
      <c r="C19" s="26"/>
      <c r="D19" s="27"/>
      <c r="E19" s="28" t="s">
        <v>576</v>
      </c>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row>
    <row r="20" spans="1:37" s="4" customFormat="1" ht="15.95" customHeight="1">
      <c r="A20" s="17" t="s">
        <v>577</v>
      </c>
      <c r="B20" s="25"/>
      <c r="C20" s="20"/>
      <c r="D20" s="27"/>
      <c r="E20" s="16" t="s">
        <v>568</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row>
    <row r="21" spans="1:37" s="4" customFormat="1" ht="15.95" customHeight="1">
      <c r="A21" s="17" t="s">
        <v>578</v>
      </c>
      <c r="B21" s="25"/>
      <c r="C21" s="20"/>
      <c r="D21" s="27"/>
      <c r="E21" s="16" t="s">
        <v>570</v>
      </c>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row>
    <row r="22" spans="1:37" s="4" customFormat="1" ht="15.95" customHeight="1">
      <c r="A22" s="17"/>
      <c r="B22" s="25"/>
      <c r="C22" s="20"/>
      <c r="D22" s="27"/>
      <c r="E22" s="16" t="s">
        <v>560</v>
      </c>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row>
    <row r="23" spans="1:37" s="4" customFormat="1" ht="15.95" customHeight="1">
      <c r="A23" s="30" t="s">
        <v>579</v>
      </c>
      <c r="B23" s="25"/>
      <c r="C23" s="20"/>
      <c r="D23" s="32"/>
      <c r="E23" s="16" t="s">
        <v>580</v>
      </c>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row>
    <row r="24" spans="1:37" s="4" customFormat="1" ht="15.95" customHeight="1">
      <c r="A24" s="17"/>
      <c r="B24" s="25"/>
      <c r="C24" s="20"/>
      <c r="D24" s="27"/>
      <c r="E24" s="16" t="s">
        <v>581</v>
      </c>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row>
    <row r="25" spans="1:37" s="4" customFormat="1" ht="15.95" customHeight="1">
      <c r="A25" s="17" t="s">
        <v>580</v>
      </c>
      <c r="B25" s="33"/>
      <c r="C25" s="20"/>
      <c r="D25" s="34"/>
      <c r="E25" s="16" t="s">
        <v>572</v>
      </c>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row>
    <row r="26" spans="1:37" s="4" customFormat="1" ht="15.95" customHeight="1">
      <c r="A26" s="17" t="s">
        <v>582</v>
      </c>
      <c r="B26" s="33"/>
      <c r="C26" s="20"/>
      <c r="D26" s="27"/>
      <c r="E26" s="16" t="s">
        <v>574</v>
      </c>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row>
    <row r="27" spans="1:37" s="4" customFormat="1" ht="15.95" customHeight="1">
      <c r="A27" s="17" t="s">
        <v>583</v>
      </c>
      <c r="B27" s="63"/>
      <c r="C27" s="20"/>
      <c r="D27" s="35"/>
      <c r="E27" s="16" t="s">
        <v>575</v>
      </c>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row>
    <row r="28" spans="1:37" s="4" customFormat="1" ht="15.95" customHeight="1">
      <c r="A28" s="17" t="s">
        <v>2308</v>
      </c>
      <c r="B28" s="25"/>
      <c r="C28" s="20"/>
      <c r="D28" s="27"/>
      <c r="E28" s="16"/>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row>
    <row r="29" spans="1:37" s="4" customFormat="1" ht="15.95" customHeight="1">
      <c r="A29" s="133" t="s">
        <v>584</v>
      </c>
      <c r="B29" s="260"/>
      <c r="C29" s="26"/>
      <c r="D29" s="27"/>
      <c r="E29" s="28" t="s">
        <v>526</v>
      </c>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row>
    <row r="30" spans="1:37" s="4" customFormat="1" ht="15.95" customHeight="1">
      <c r="A30" s="133"/>
      <c r="B30" s="260"/>
      <c r="C30" s="20"/>
      <c r="D30" s="27"/>
      <c r="E30" s="16" t="s">
        <v>568</v>
      </c>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row>
    <row r="31" spans="1:37" s="4" customFormat="1" ht="15.95" customHeight="1">
      <c r="A31" s="30" t="s">
        <v>585</v>
      </c>
      <c r="B31" s="25"/>
      <c r="C31" s="20"/>
      <c r="D31" s="27"/>
      <c r="E31" s="16" t="s">
        <v>570</v>
      </c>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row>
    <row r="32" spans="1:37" s="4" customFormat="1" ht="15.95" customHeight="1">
      <c r="A32" s="17" t="s">
        <v>586</v>
      </c>
      <c r="B32" s="31"/>
      <c r="C32" s="20"/>
      <c r="D32" s="27"/>
      <c r="E32" s="16" t="s">
        <v>560</v>
      </c>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row>
    <row r="33" spans="1:37" s="4" customFormat="1" ht="15.95" customHeight="1">
      <c r="A33" s="17" t="s">
        <v>587</v>
      </c>
      <c r="B33" s="31"/>
      <c r="C33" s="20"/>
      <c r="D33" s="32"/>
      <c r="E33" s="16" t="s">
        <v>580</v>
      </c>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row>
    <row r="34" spans="1:37" s="4" customFormat="1" ht="15.95" customHeight="1">
      <c r="A34" s="17" t="s">
        <v>588</v>
      </c>
      <c r="B34" s="25"/>
      <c r="C34" s="20"/>
      <c r="D34" s="32"/>
      <c r="E34" s="16" t="s">
        <v>589</v>
      </c>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row>
    <row r="35" spans="1:37" s="4" customFormat="1" ht="15.95" customHeight="1">
      <c r="A35" s="17"/>
      <c r="B35" s="25"/>
      <c r="C35" s="20"/>
      <c r="D35" s="36"/>
      <c r="E35" s="16" t="s">
        <v>583</v>
      </c>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row>
    <row r="36" spans="1:37" s="4" customFormat="1" ht="15.95" customHeight="1">
      <c r="A36" s="17"/>
      <c r="B36" s="37"/>
      <c r="C36" s="38"/>
      <c r="D36" s="39"/>
      <c r="E36" s="16"/>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row>
    <row r="37" spans="1:37" s="4" customFormat="1" ht="12.75">
      <c r="A37" s="261" t="s">
        <v>590</v>
      </c>
      <c r="B37" s="254"/>
      <c r="C37" s="254"/>
      <c r="D37" s="254"/>
      <c r="E37" s="254"/>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row>
    <row r="38" spans="1:37" s="4" customFormat="1" ht="12.75">
      <c r="A38" s="40"/>
      <c r="B38" s="41" t="s">
        <v>593</v>
      </c>
      <c r="C38" s="16"/>
      <c r="D38" s="262" t="s">
        <v>592</v>
      </c>
      <c r="E38" s="263"/>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row>
    <row r="39" spans="1:37" s="4" customFormat="1" ht="12.75">
      <c r="A39" s="42"/>
      <c r="B39" s="43" t="s">
        <v>591</v>
      </c>
      <c r="C39" s="16"/>
      <c r="D39" s="44" t="s">
        <v>594</v>
      </c>
      <c r="E39" s="16"/>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row>
    <row r="40" spans="1:37" s="4" customFormat="1" ht="12.75">
      <c r="A40" s="45"/>
      <c r="B40" s="46" t="s">
        <v>595</v>
      </c>
      <c r="C40" s="16"/>
      <c r="D40" s="16"/>
      <c r="E40" s="16"/>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row>
    <row r="41" spans="1:37" s="4" customFormat="1" ht="12.75">
      <c r="A41" s="252" t="s">
        <v>529</v>
      </c>
      <c r="B41" s="252"/>
      <c r="C41" s="252"/>
      <c r="D41" s="252"/>
      <c r="E41" s="29"/>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row>
    <row r="43" spans="1:1" s="48" customFormat="1" ht="12.75">
      <c r="A43" s="49"/>
    </row>
    <row r="44" spans="1:5" s="48" customFormat="1" ht="12.75">
      <c r="A44" s="251"/>
      <c r="B44" s="238"/>
      <c r="C44" s="238"/>
      <c r="D44" s="238"/>
      <c r="E44" s="238"/>
    </row>
    <row r="45" s="48" customFormat="1" ht="12.75"/>
    <row r="46" s="48" customFormat="1" ht="12.75"/>
    <row r="47" s="48" customFormat="1" ht="12.75"/>
    <row r="48" s="48" customFormat="1" ht="12.75"/>
    <row r="49" s="48" customFormat="1" ht="12.75"/>
    <row r="50" s="48" customFormat="1" ht="12.75"/>
    <row r="51" s="48" customFormat="1" ht="12.75"/>
    <row r="52" spans="1:1" s="48" customFormat="1" ht="12.75">
      <c r="A52" s="49"/>
    </row>
    <row r="53" s="48" customFormat="1" ht="12.75"/>
    <row r="54" s="48" customFormat="1" ht="12.75"/>
    <row r="55" s="48" customFormat="1" ht="12.75"/>
    <row r="56" s="48" customFormat="1" ht="12.75"/>
    <row r="57" s="48" customFormat="1" ht="12.75"/>
    <row r="58" s="48" customFormat="1" ht="12.75"/>
    <row r="59" s="48" customFormat="1" ht="12.75"/>
    <row r="60" s="48" customFormat="1" ht="12.75"/>
    <row r="61" s="48" customFormat="1" ht="12.75"/>
    <row r="62" s="48" customFormat="1" ht="12.75"/>
    <row r="63" s="48" customFormat="1" ht="12.75"/>
    <row r="64" s="48" customFormat="1" ht="12.75"/>
    <row r="65" s="48" customFormat="1" ht="12.75"/>
    <row r="66" s="48" customFormat="1" ht="12.75"/>
    <row r="67" s="48" customFormat="1" ht="12.75"/>
    <row r="68" s="48" customFormat="1" ht="12.75"/>
    <row r="69" s="48" customFormat="1" ht="12.75"/>
    <row r="70" s="48" customFormat="1" ht="12.75"/>
    <row r="71" s="48" customFormat="1" ht="12.75"/>
    <row r="72" s="48" customFormat="1" ht="12.75"/>
    <row r="73" s="48" customFormat="1" ht="12.75"/>
    <row r="74" s="48" customFormat="1" ht="12.75"/>
    <row r="75" s="48" customFormat="1" ht="12.75"/>
    <row r="76" s="48" customFormat="1" ht="12.75"/>
    <row r="77" s="48" customFormat="1" ht="12.75"/>
    <row r="78" s="48" customFormat="1" ht="12.75"/>
    <row r="79" s="48" customFormat="1" ht="12.75"/>
    <row r="80" s="48" customFormat="1" ht="12.75"/>
    <row r="81" s="48" customFormat="1" ht="12.75"/>
    <row r="82" s="48" customFormat="1" ht="12.75"/>
    <row r="83" s="48" customFormat="1" ht="12.75"/>
    <row r="84" s="48" customFormat="1" ht="12.75"/>
    <row r="85" s="48" customFormat="1" ht="12.75"/>
    <row r="86" s="48" customFormat="1" ht="12.75"/>
    <row r="87" s="48" customFormat="1" ht="12.75"/>
    <row r="88" s="48" customFormat="1" ht="12.75"/>
    <row r="89" s="48" customFormat="1" ht="12.75"/>
    <row r="90" s="48" customFormat="1" ht="12.75"/>
    <row r="91" s="48" customFormat="1" ht="12.75"/>
    <row r="92" s="48" customFormat="1" ht="12.75"/>
    <row r="93" s="48" customFormat="1" ht="12.75"/>
    <row r="94" s="48" customFormat="1" ht="12.75"/>
    <row r="95" s="48" customFormat="1" ht="12.75"/>
    <row r="96" s="48" customFormat="1" ht="12.75"/>
    <row r="97" s="48" customFormat="1" ht="12.75"/>
    <row r="98" s="48" customFormat="1" ht="12.75"/>
    <row r="99" s="48" customFormat="1" ht="12.75"/>
    <row r="100" s="48" customFormat="1" ht="12.75"/>
    <row r="101" s="48" customFormat="1" ht="12.75"/>
    <row r="102" s="48" customFormat="1" ht="12.75"/>
    <row r="103" s="48" customFormat="1" ht="12.75"/>
    <row r="104" s="48" customFormat="1" ht="12.75"/>
    <row r="105" s="48" customFormat="1" ht="12.75"/>
    <row r="106" s="48" customFormat="1" ht="12.75"/>
    <row r="107" s="48" customFormat="1" ht="12.75"/>
    <row r="108" s="48" customFormat="1" ht="12.75"/>
    <row r="109" s="48" customFormat="1" ht="12.75"/>
    <row r="110" s="48" customFormat="1" ht="12.75"/>
    <row r="111" s="48" customFormat="1" ht="12.75"/>
    <row r="112" s="48" customFormat="1" ht="12.75"/>
    <row r="113" s="48" customFormat="1" ht="12.75"/>
    <row r="114" s="48" customFormat="1" ht="12.75"/>
    <row r="115" s="48" customFormat="1" ht="12.75"/>
    <row r="116" s="48" customFormat="1" ht="12.75"/>
    <row r="117" s="48" customFormat="1" ht="12.75"/>
    <row r="118" s="48" customFormat="1" ht="12.75"/>
    <row r="119" s="48" customFormat="1" ht="12.75"/>
    <row r="120" s="48" customFormat="1" ht="12.75"/>
    <row r="121" s="48" customFormat="1" ht="12.75"/>
    <row r="122" s="48" customFormat="1" ht="12.75"/>
    <row r="123" s="48" customFormat="1" ht="12.75"/>
    <row r="124" s="48" customFormat="1" ht="12.75"/>
    <row r="125" s="48" customFormat="1" ht="12.75"/>
    <row r="126" s="48" customFormat="1" ht="12.75"/>
    <row r="127" s="48" customFormat="1" ht="12.75"/>
    <row r="128" s="48" customFormat="1" ht="12.75"/>
    <row r="129" s="48" customFormat="1" ht="12.75"/>
    <row r="130" s="48" customFormat="1" ht="12.75"/>
    <row r="131" s="48" customFormat="1" ht="12.75"/>
    <row r="132" s="48" customFormat="1" ht="12.75"/>
    <row r="133" s="48" customFormat="1" ht="12.75"/>
    <row r="134" s="48" customFormat="1" ht="12.75"/>
    <row r="135" s="48" customFormat="1" ht="12.75"/>
    <row r="136" s="48" customFormat="1" ht="12.75"/>
    <row r="137" s="48" customFormat="1" ht="12.75"/>
    <row r="138" s="48" customFormat="1" ht="12.75"/>
    <row r="139" s="48" customFormat="1" ht="12.75"/>
    <row r="140" s="48" customFormat="1" ht="12.75"/>
    <row r="141" s="48" customFormat="1" ht="12.75"/>
    <row r="142" s="48" customFormat="1" ht="12.75"/>
    <row r="143" s="48" customFormat="1" ht="12.75"/>
    <row r="144" s="48" customFormat="1" ht="12.75"/>
    <row r="145" s="48" customFormat="1" ht="12.75"/>
    <row r="146" s="48" customFormat="1" ht="12.75"/>
    <row r="147" s="48" customFormat="1" ht="12.75"/>
    <row r="148" s="48" customFormat="1" ht="12.75"/>
    <row r="149" s="48" customFormat="1" ht="12.75"/>
    <row r="150" s="48" customFormat="1" ht="12.75"/>
    <row r="151" s="48" customFormat="1" ht="12.75"/>
    <row r="152" s="48" customFormat="1" ht="12.75"/>
    <row r="153" s="48" customFormat="1" ht="12.75"/>
    <row r="154" s="48" customFormat="1" ht="12.75"/>
    <row r="155" s="48" customFormat="1" ht="12.75"/>
    <row r="156" s="48" customFormat="1" ht="12.75"/>
    <row r="157" s="48" customFormat="1" ht="12.75"/>
    <row r="158" s="48" customFormat="1" ht="12.75"/>
    <row r="159" s="48" customFormat="1" ht="12.75"/>
    <row r="160" s="48" customFormat="1" ht="12.75"/>
    <row r="161" s="48" customFormat="1" ht="12.75"/>
    <row r="162" s="48" customFormat="1" ht="12.75"/>
    <row r="163" s="48" customFormat="1" ht="12.75"/>
    <row r="164" s="48" customFormat="1" ht="12.75"/>
    <row r="165" s="48" customFormat="1" ht="12.75"/>
    <row r="166" s="48" customFormat="1" ht="12.75"/>
    <row r="167" s="48" customFormat="1" ht="12.75"/>
    <row r="168" s="48" customFormat="1" ht="12.75"/>
    <row r="169" s="48" customFormat="1" ht="12.75"/>
    <row r="170" s="48" customFormat="1" ht="12.75"/>
    <row r="171" s="48" customFormat="1" ht="12.75"/>
    <row r="172" s="48" customFormat="1" ht="12.75"/>
    <row r="173" s="48" customFormat="1" ht="12.75"/>
    <row r="174" s="48" customFormat="1" ht="12.75"/>
    <row r="175" s="48" customFormat="1" ht="12.75"/>
    <row r="176" s="48" customFormat="1" ht="12.75"/>
    <row r="177" s="48" customFormat="1" ht="12.75"/>
    <row r="178" s="48" customFormat="1" ht="12.75"/>
    <row r="179" s="48" customFormat="1" ht="12.75"/>
    <row r="180" s="48" customFormat="1" ht="12.75"/>
    <row r="181" s="48" customFormat="1" ht="12.75"/>
    <row r="182" s="48" customFormat="1" ht="12.75"/>
    <row r="183" s="48" customFormat="1" ht="12.75"/>
    <row r="184" s="48" customFormat="1" ht="12.75"/>
    <row r="185" s="48" customFormat="1" ht="12.75"/>
    <row r="186" s="48" customFormat="1" ht="12.75"/>
    <row r="187" s="48" customFormat="1" ht="12.75"/>
    <row r="188" s="48" customFormat="1" ht="12.75"/>
    <row r="189" s="48" customFormat="1" ht="12.75"/>
    <row r="190" s="48" customFormat="1" ht="12.75"/>
    <row r="191" s="48" customFormat="1" ht="12.75"/>
    <row r="192" s="48" customFormat="1" ht="12.75"/>
    <row r="193" s="48" customFormat="1" ht="12.75"/>
    <row r="194" s="48" customFormat="1" ht="12.75"/>
    <row r="195" s="48" customFormat="1" ht="12.75"/>
    <row r="196" s="48" customFormat="1" ht="12.75"/>
    <row r="197" s="48" customFormat="1" ht="12.75"/>
    <row r="198" s="48" customFormat="1" ht="12.75"/>
    <row r="199" s="48" customFormat="1" ht="12.75"/>
    <row r="200" s="48" customFormat="1" ht="12.75"/>
    <row r="201" s="48" customFormat="1" ht="12.75"/>
    <row r="202" s="48" customFormat="1" ht="12.75"/>
    <row r="203" s="48" customFormat="1" ht="12.75"/>
    <row r="204" s="48" customFormat="1" ht="12.75"/>
    <row r="205" s="48" customFormat="1" ht="12.75"/>
    <row r="206" s="48" customFormat="1" ht="12.75"/>
    <row r="207" s="48" customFormat="1" ht="12.75"/>
    <row r="208" s="48" customFormat="1" ht="12.75"/>
    <row r="209" s="48" customFormat="1" ht="12.75"/>
    <row r="210" s="48" customFormat="1" ht="12.75"/>
    <row r="211" s="48" customFormat="1" ht="12.75"/>
    <row r="212" s="48" customFormat="1" ht="12.75"/>
    <row r="213" s="48" customFormat="1" ht="12.75"/>
    <row r="214" s="48" customFormat="1" ht="12.75"/>
    <row r="215" s="48" customFormat="1" ht="12.75"/>
    <row r="216" s="48" customFormat="1" ht="12.75"/>
    <row r="217" spans="1:5" s="48" customFormat="1" ht="12.75">
      <c r="A217" s="47"/>
      <c r="B217" s="47"/>
      <c r="C217" s="47"/>
      <c r="D217" s="47"/>
      <c r="E217" s="47"/>
    </row>
  </sheetData>
  <sheetProtection algorithmName="SHA-512" hashValue="9JahqNmdpXLYPv0V1p/JOSx7DhXAnlx3IVA6wTyPTRqpfd04Vfd+T7byd5BHEgPiTffhT3I/BgX/CDvjUdaDvg==" saltValue="sf5+pHvnKZg65Ba2Eh3tZQ==" spinCount="100000" sheet="1" objects="1" scenarios="1"/>
  <mergeCells count="8">
    <mergeCell ref="A44:E44"/>
    <mergeCell ref="A41:D41"/>
    <mergeCell ref="A1:E1"/>
    <mergeCell ref="D4:D6"/>
    <mergeCell ref="B12:D12"/>
    <mergeCell ref="B29:B30"/>
    <mergeCell ref="A37:E37"/>
    <mergeCell ref="D38:E38"/>
  </mergeCells>
  <dataValidations count="4">
    <dataValidation type="list" allowBlank="1" showInputMessage="1" errorTitle="Neplatný předmět podnikání" error="Vyberte předmět podnikání z rozbalovacího seznamu." sqref="B29:B30">
      <formula1>validation_list</formula1>
    </dataValidation>
    <dataValidation type="list" allowBlank="1" showInputMessage="1" errorTitle="Územní pracoviště neexistuje" error="Vyberte územní pracoviště ze seznamu." sqref="B14">
      <formula1>validation_list2</formula1>
    </dataValidation>
    <dataValidation type="list" allowBlank="1" showInputMessage="1" showErrorMessage="1" errorTitle="Tento finanční úřad neexistuje" error="Vyberte finanční úřad z rozbalovacího seznamu." sqref="B13">
      <formula1>financni_urady</formula1>
    </dataValidation>
    <dataValidation type="list" allowBlank="1" showInputMessage="1" showErrorMessage="1" errorTitle="Stát není v seznamu" sqref="B20">
      <formula1>staty</formula1>
    </dataValidation>
  </dataValidations>
  <printOptions horizontalCentered="1" verticalCentered="1"/>
  <pageMargins left="0.1968503937007874" right="0.1968503937007874" top="0.3937007874015748" bottom="0.3937007874015748" header="0.5118110236220472" footer="0.5118110236220472"/>
  <pageSetup orientation="landscape" paperSize="9" scale="77" r:id="rId3"/>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CC"/>
    <pageSetUpPr fitToPage="1"/>
  </sheetPr>
  <dimension ref="A1:R213"/>
  <sheetViews>
    <sheetView showZeros="0" workbookViewId="0" topLeftCell="A1">
      <selection pane="topLeft" activeCell="A18" sqref="A18:P18"/>
    </sheetView>
  </sheetViews>
  <sheetFormatPr defaultColWidth="9.144285714285713" defaultRowHeight="12.75"/>
  <cols>
    <col min="1" max="1" width="10.285714285714286" style="1" customWidth="1"/>
    <col min="2" max="3" width="3.7142857142857144" style="1" customWidth="1"/>
    <col min="4" max="4" width="10.285714285714286" style="1" customWidth="1"/>
    <col min="5" max="6" width="3.7142857142857144" style="1" customWidth="1"/>
    <col min="7" max="7" width="10.285714285714286" style="1" customWidth="1"/>
    <col min="8" max="8" width="3.7142857142857144" style="1" customWidth="1"/>
    <col min="9" max="9" width="4.428571428571429" style="1" customWidth="1"/>
    <col min="10" max="10" width="10.285714285714286" style="1" customWidth="1"/>
    <col min="11" max="11" width="7.428571428571429" style="1" customWidth="1"/>
    <col min="12" max="12" width="3.7142857142857144" style="1" customWidth="1"/>
    <col min="13" max="13" width="10.285714285714286" style="1" customWidth="1"/>
    <col min="14" max="14" width="10.857142857142858" style="1" customWidth="1"/>
    <col min="15" max="15" width="5.714285714285714" style="1" customWidth="1"/>
    <col min="16" max="16" width="10.285714285714286" style="1" customWidth="1"/>
    <col min="17" max="17" width="9.142857142857142" style="1"/>
    <col min="18" max="18" width="11.285714285714286" style="1" bestFit="1" customWidth="1"/>
    <col min="19" max="16384" width="9.142857142857142" style="1"/>
  </cols>
  <sheetData>
    <row r="1" spans="1:16" ht="12" customHeight="1">
      <c r="A1" s="267" t="s">
        <v>2477</v>
      </c>
      <c r="B1" s="268"/>
      <c r="C1" s="268"/>
      <c r="D1" s="268"/>
      <c r="E1" s="268"/>
      <c r="F1" s="268"/>
      <c r="G1" s="268"/>
      <c r="H1" s="269"/>
      <c r="I1" s="269"/>
      <c r="J1" s="269"/>
      <c r="K1" s="269"/>
      <c r="L1" s="269"/>
      <c r="M1" s="269"/>
      <c r="N1" s="269"/>
      <c r="O1" s="269"/>
      <c r="P1" s="270"/>
    </row>
    <row r="2" spans="1:16" ht="18" customHeight="1">
      <c r="A2" s="271">
        <f>+ZAKL_DATA!B13</f>
        <v>0.0</v>
      </c>
      <c r="B2" s="272"/>
      <c r="C2" s="272"/>
      <c r="D2" s="272"/>
      <c r="E2" s="272"/>
      <c r="F2" s="272"/>
      <c r="G2" s="273"/>
      <c r="H2" s="274"/>
      <c r="I2" s="274"/>
      <c r="J2" s="274"/>
      <c r="K2" s="275"/>
      <c r="L2" s="238"/>
      <c r="M2" s="238"/>
      <c r="N2" s="238"/>
      <c r="O2" s="238"/>
      <c r="P2" s="266"/>
    </row>
    <row r="3" spans="1:16" ht="12" customHeight="1">
      <c r="A3" s="276" t="s">
        <v>608</v>
      </c>
      <c r="B3" s="277"/>
      <c r="C3" s="277"/>
      <c r="D3" s="277"/>
      <c r="E3" s="277"/>
      <c r="F3" s="277"/>
      <c r="G3" s="277"/>
      <c r="H3" s="274"/>
      <c r="I3" s="274"/>
      <c r="J3" s="274"/>
      <c r="K3" s="275"/>
      <c r="L3" s="238"/>
      <c r="M3" s="238"/>
      <c r="N3" s="238"/>
      <c r="O3" s="238"/>
      <c r="P3" s="266"/>
    </row>
    <row r="4" spans="1:16" ht="18" customHeight="1">
      <c r="A4" s="271">
        <f>+ZAKL_DATA!B14</f>
        <v>0.0</v>
      </c>
      <c r="B4" s="272"/>
      <c r="C4" s="272"/>
      <c r="D4" s="272"/>
      <c r="E4" s="272"/>
      <c r="F4" s="272"/>
      <c r="G4" s="273"/>
      <c r="H4" s="274"/>
      <c r="I4" s="274"/>
      <c r="J4" s="274"/>
      <c r="K4" s="275"/>
      <c r="L4" s="238"/>
      <c r="M4" s="238"/>
      <c r="N4" s="238"/>
      <c r="O4" s="238"/>
      <c r="P4" s="266"/>
    </row>
    <row r="5" spans="1:16" ht="12" customHeight="1">
      <c r="A5" s="276" t="s">
        <v>514</v>
      </c>
      <c r="B5" s="277"/>
      <c r="C5" s="277"/>
      <c r="D5" s="277"/>
      <c r="E5" s="277"/>
      <c r="F5" s="277"/>
      <c r="G5" s="277"/>
      <c r="H5" s="274"/>
      <c r="I5" s="274"/>
      <c r="J5" s="274"/>
      <c r="K5" s="238"/>
      <c r="L5" s="238"/>
      <c r="M5" s="238"/>
      <c r="N5" s="238"/>
      <c r="O5" s="238"/>
      <c r="P5" s="266"/>
    </row>
    <row r="6" spans="1:16" ht="18" customHeight="1">
      <c r="A6" s="289" t="str">
        <f>+ZAKL_DATA!D2</f>
        <v>CZ</v>
      </c>
      <c r="B6" s="290"/>
      <c r="C6" s="290"/>
      <c r="D6" s="290"/>
      <c r="E6" s="290"/>
      <c r="F6" s="290"/>
      <c r="G6" s="291"/>
      <c r="H6" s="274"/>
      <c r="I6" s="274"/>
      <c r="J6" s="274"/>
      <c r="K6" s="238"/>
      <c r="L6" s="238"/>
      <c r="M6" s="238"/>
      <c r="N6" s="238"/>
      <c r="O6" s="238"/>
      <c r="P6" s="266"/>
    </row>
    <row r="7" spans="1:16" ht="3" customHeight="1">
      <c r="A7" s="160"/>
      <c r="B7" s="82"/>
      <c r="C7" s="82"/>
      <c r="D7" s="82"/>
      <c r="E7" s="82"/>
      <c r="F7" s="82"/>
      <c r="G7" s="82"/>
      <c r="H7" s="82"/>
      <c r="I7" s="82"/>
      <c r="J7" s="82"/>
      <c r="K7" s="238"/>
      <c r="L7" s="238"/>
      <c r="M7" s="238"/>
      <c r="N7" s="238"/>
      <c r="O7" s="238"/>
      <c r="P7" s="266"/>
    </row>
    <row r="8" spans="1:18" ht="15" customHeight="1">
      <c r="A8" s="184" t="s">
        <v>519</v>
      </c>
      <c r="B8" s="185" t="s">
        <v>525</v>
      </c>
      <c r="C8" s="183"/>
      <c r="D8" s="186" t="s">
        <v>2428</v>
      </c>
      <c r="E8" s="185"/>
      <c r="F8" s="183"/>
      <c r="G8" s="186" t="s">
        <v>520</v>
      </c>
      <c r="H8" s="185"/>
      <c r="I8" s="274"/>
      <c r="J8" s="238"/>
      <c r="K8" s="238"/>
      <c r="L8" s="238"/>
      <c r="M8" s="238"/>
      <c r="N8" s="238"/>
      <c r="O8" s="238"/>
      <c r="P8" s="266"/>
      <c r="R8" s="1" t="str">
        <f>IF(AND(OR(EXACT("X",B8),EXACT("x",B8)),OR(EXACT("X",E8),EXACT("x",E8))),"CHYBA - Přiznání může být buď řádné, nebo dodatečné, nikoli obojí zároveň!"," ")</f>
        <v xml:space="preserve"> </v>
      </c>
    </row>
    <row r="9" spans="1:16" ht="3" customHeight="1">
      <c r="A9" s="278"/>
      <c r="B9" s="292"/>
      <c r="C9" s="292"/>
      <c r="D9" s="292"/>
      <c r="E9" s="292"/>
      <c r="F9" s="292"/>
      <c r="G9" s="292"/>
      <c r="H9" s="292"/>
      <c r="I9" s="238"/>
      <c r="J9" s="238"/>
      <c r="K9" s="238"/>
      <c r="L9" s="238"/>
      <c r="M9" s="238"/>
      <c r="N9" s="238"/>
      <c r="O9" s="238"/>
      <c r="P9" s="266"/>
    </row>
    <row r="10" spans="1:16" ht="24.75" customHeight="1">
      <c r="A10" s="293" t="s">
        <v>2422</v>
      </c>
      <c r="B10" s="294"/>
      <c r="C10" s="294"/>
      <c r="D10" s="294"/>
      <c r="E10" s="277"/>
      <c r="F10" s="295"/>
      <c r="G10" s="296"/>
      <c r="H10" s="296"/>
      <c r="I10" s="297"/>
      <c r="J10" s="82"/>
      <c r="K10" s="238"/>
      <c r="L10" s="238"/>
      <c r="M10" s="238"/>
      <c r="N10" s="238"/>
      <c r="O10" s="238"/>
      <c r="P10" s="266"/>
    </row>
    <row r="11" spans="1:16" ht="5.1" customHeight="1">
      <c r="A11" s="278"/>
      <c r="B11" s="238"/>
      <c r="C11" s="238"/>
      <c r="D11" s="238"/>
      <c r="E11" s="238"/>
      <c r="F11" s="238"/>
      <c r="G11" s="238"/>
      <c r="H11" s="238"/>
      <c r="I11" s="238"/>
      <c r="J11" s="238"/>
      <c r="K11" s="238"/>
      <c r="L11" s="238"/>
      <c r="M11" s="238"/>
      <c r="N11" s="238"/>
      <c r="O11" s="238"/>
      <c r="P11" s="266"/>
    </row>
    <row r="12" spans="1:16" s="113" customFormat="1" ht="18" customHeight="1">
      <c r="A12" s="380" t="s">
        <v>2321</v>
      </c>
      <c r="B12" s="310"/>
      <c r="C12" s="381"/>
      <c r="D12" s="377"/>
      <c r="E12" s="378"/>
      <c r="F12" s="379"/>
      <c r="G12" s="382" t="s">
        <v>2413</v>
      </c>
      <c r="H12" s="383"/>
      <c r="I12" s="383"/>
      <c r="J12" s="383"/>
      <c r="K12" s="377"/>
      <c r="L12" s="378"/>
      <c r="M12" s="378"/>
      <c r="N12" s="378"/>
      <c r="O12" s="378"/>
      <c r="P12" s="384"/>
    </row>
    <row r="13" spans="1:16" ht="24.95" customHeight="1">
      <c r="A13" s="279"/>
      <c r="B13" s="280"/>
      <c r="C13" s="280"/>
      <c r="D13" s="280"/>
      <c r="E13" s="280"/>
      <c r="F13" s="280"/>
      <c r="G13" s="280"/>
      <c r="H13" s="281"/>
      <c r="I13" s="281"/>
      <c r="J13" s="281"/>
      <c r="K13" s="281"/>
      <c r="L13" s="281"/>
      <c r="M13" s="281"/>
      <c r="N13" s="281"/>
      <c r="O13" s="281"/>
      <c r="P13" s="282"/>
    </row>
    <row r="14" spans="1:16" ht="24.95" customHeight="1">
      <c r="A14" s="279" t="s">
        <v>2423</v>
      </c>
      <c r="B14" s="280"/>
      <c r="C14" s="280"/>
      <c r="D14" s="280"/>
      <c r="E14" s="280"/>
      <c r="F14" s="280"/>
      <c r="G14" s="280"/>
      <c r="H14" s="281"/>
      <c r="I14" s="281"/>
      <c r="J14" s="281"/>
      <c r="K14" s="281"/>
      <c r="L14" s="281"/>
      <c r="M14" s="281"/>
      <c r="N14" s="281"/>
      <c r="O14" s="281"/>
      <c r="P14" s="282"/>
    </row>
    <row r="15" spans="1:16" ht="36" customHeight="1">
      <c r="A15" s="283" t="s">
        <v>2443</v>
      </c>
      <c r="B15" s="284"/>
      <c r="C15" s="284"/>
      <c r="D15" s="284"/>
      <c r="E15" s="284"/>
      <c r="F15" s="284"/>
      <c r="G15" s="284"/>
      <c r="H15" s="285"/>
      <c r="I15" s="285"/>
      <c r="J15" s="285"/>
      <c r="K15" s="285"/>
      <c r="L15" s="285"/>
      <c r="M15" s="285"/>
      <c r="N15" s="285"/>
      <c r="O15" s="285"/>
      <c r="P15" s="286"/>
    </row>
    <row r="16" spans="1:16" ht="5.1" customHeight="1">
      <c r="A16" s="287"/>
      <c r="B16" s="288"/>
      <c r="C16" s="288"/>
      <c r="D16" s="288"/>
      <c r="E16" s="288"/>
      <c r="F16" s="288"/>
      <c r="G16" s="288"/>
      <c r="H16" s="281"/>
      <c r="I16" s="281"/>
      <c r="J16" s="281"/>
      <c r="K16" s="281"/>
      <c r="L16" s="281"/>
      <c r="M16" s="281"/>
      <c r="N16" s="281"/>
      <c r="O16" s="281"/>
      <c r="P16" s="282"/>
    </row>
    <row r="17" spans="1:18" ht="18" customHeight="1">
      <c r="A17" s="299" t="s">
        <v>2444</v>
      </c>
      <c r="B17" s="300"/>
      <c r="C17" s="300"/>
      <c r="D17" s="300"/>
      <c r="E17" s="300"/>
      <c r="F17" s="300"/>
      <c r="G17" s="300"/>
      <c r="H17" s="300"/>
      <c r="I17" s="300"/>
      <c r="J17" s="162">
        <v>1.0</v>
      </c>
      <c r="K17" s="288" t="s">
        <v>515</v>
      </c>
      <c r="L17" s="254"/>
      <c r="M17" s="162"/>
      <c r="N17" s="159" t="s">
        <v>516</v>
      </c>
      <c r="O17" s="301">
        <v>2026.0</v>
      </c>
      <c r="P17" s="302"/>
      <c r="R17" s="1" t="str">
        <f>+IF((J17&gt;12),"CHYBA-Měsíční zdaňovací období musí mít hodnotu mezi 1 a 12 !"," ")</f>
        <v xml:space="preserve"> </v>
      </c>
    </row>
    <row r="18" spans="1:16" ht="5.1" customHeight="1">
      <c r="A18" s="287"/>
      <c r="B18" s="288"/>
      <c r="C18" s="288"/>
      <c r="D18" s="288"/>
      <c r="E18" s="288"/>
      <c r="F18" s="288"/>
      <c r="G18" s="288"/>
      <c r="H18" s="281"/>
      <c r="I18" s="281"/>
      <c r="J18" s="281"/>
      <c r="K18" s="281"/>
      <c r="L18" s="281"/>
      <c r="M18" s="281"/>
      <c r="N18" s="281"/>
      <c r="O18" s="281"/>
      <c r="P18" s="282"/>
    </row>
    <row r="19" spans="1:18" ht="18" customHeight="1">
      <c r="A19" s="299" t="s">
        <v>2445</v>
      </c>
      <c r="B19" s="300"/>
      <c r="C19" s="300"/>
      <c r="D19" s="300"/>
      <c r="E19" s="300"/>
      <c r="F19" s="300"/>
      <c r="G19" s="300"/>
      <c r="H19" s="300"/>
      <c r="I19" s="300"/>
      <c r="J19" s="163"/>
      <c r="K19" s="300" t="s">
        <v>2322</v>
      </c>
      <c r="L19" s="303"/>
      <c r="M19" s="163"/>
      <c r="N19" s="288"/>
      <c r="O19" s="254"/>
      <c r="P19" s="304"/>
      <c r="R19" s="1" t="str">
        <f>+IF((M17&gt;4),"CHYBA-Čtvrtletní zdaňovací období musí mít hodnotu mezi 1 a 4 !"," ")</f>
        <v xml:space="preserve"> </v>
      </c>
    </row>
    <row r="20" spans="1:16" ht="5.1" customHeight="1">
      <c r="A20" s="164"/>
      <c r="B20" s="165"/>
      <c r="C20" s="165"/>
      <c r="D20" s="165"/>
      <c r="E20" s="165"/>
      <c r="F20" s="165"/>
      <c r="G20" s="165"/>
      <c r="H20" s="161"/>
      <c r="I20" s="161"/>
      <c r="J20" s="161"/>
      <c r="K20" s="161"/>
      <c r="L20" s="161"/>
      <c r="M20" s="161"/>
      <c r="N20" s="161"/>
      <c r="O20" s="161"/>
      <c r="P20" s="166"/>
    </row>
    <row r="21" spans="1:16" ht="15" customHeight="1">
      <c r="A21" s="298" t="s">
        <v>2446</v>
      </c>
      <c r="B21" s="238"/>
      <c r="C21" s="238"/>
      <c r="D21" s="238"/>
      <c r="E21" s="238"/>
      <c r="F21" s="238"/>
      <c r="G21" s="238"/>
      <c r="H21" s="238"/>
      <c r="I21" s="238"/>
      <c r="J21" s="238"/>
      <c r="K21" s="238"/>
      <c r="L21" s="238"/>
      <c r="M21" s="238"/>
      <c r="N21" s="238"/>
      <c r="O21" s="238"/>
      <c r="P21" s="266"/>
    </row>
    <row r="22" spans="1:16" ht="18" customHeight="1">
      <c r="A22" s="305">
        <f>+ZAKL_DATA!D4</f>
        <v>0.0</v>
      </c>
      <c r="B22" s="306"/>
      <c r="C22" s="306"/>
      <c r="D22" s="306"/>
      <c r="E22" s="306"/>
      <c r="F22" s="306"/>
      <c r="G22" s="306"/>
      <c r="H22" s="306"/>
      <c r="I22" s="306"/>
      <c r="J22" s="306"/>
      <c r="K22" s="306"/>
      <c r="L22" s="307"/>
      <c r="M22" s="307"/>
      <c r="N22" s="307"/>
      <c r="O22" s="307"/>
      <c r="P22" s="308"/>
    </row>
    <row r="23" spans="1:16" ht="9" customHeight="1">
      <c r="A23" s="309"/>
      <c r="B23" s="310"/>
      <c r="C23" s="310"/>
      <c r="D23" s="310"/>
      <c r="E23" s="310"/>
      <c r="F23" s="310"/>
      <c r="G23" s="310"/>
      <c r="H23" s="310"/>
      <c r="I23" s="310"/>
      <c r="J23" s="310"/>
      <c r="K23" s="310"/>
      <c r="L23" s="310"/>
      <c r="M23" s="310"/>
      <c r="N23" s="310"/>
      <c r="O23" s="310"/>
      <c r="P23" s="311"/>
    </row>
    <row r="24" spans="1:16" ht="18" customHeight="1">
      <c r="A24" s="312"/>
      <c r="B24" s="306"/>
      <c r="C24" s="306"/>
      <c r="D24" s="306"/>
      <c r="E24" s="306"/>
      <c r="F24" s="306"/>
      <c r="G24" s="306"/>
      <c r="H24" s="306"/>
      <c r="I24" s="306"/>
      <c r="J24" s="306"/>
      <c r="K24" s="313"/>
      <c r="L24" s="187"/>
      <c r="M24" s="314">
        <f>+ZAKL_DATA!D7</f>
        <v>0.0</v>
      </c>
      <c r="N24" s="306"/>
      <c r="O24" s="306"/>
      <c r="P24" s="315"/>
    </row>
    <row r="25" spans="1:16" ht="5.1" customHeight="1">
      <c r="A25" s="298"/>
      <c r="B25" s="238"/>
      <c r="C25" s="238"/>
      <c r="D25" s="238"/>
      <c r="E25" s="238"/>
      <c r="F25" s="238"/>
      <c r="G25" s="238"/>
      <c r="H25" s="238"/>
      <c r="I25" s="238"/>
      <c r="J25" s="238"/>
      <c r="K25" s="238"/>
      <c r="L25" s="238"/>
      <c r="M25" s="238"/>
      <c r="N25" s="238"/>
      <c r="O25" s="238"/>
      <c r="P25" s="266"/>
    </row>
    <row r="26" spans="1:16" s="2" customFormat="1" ht="15" customHeight="1">
      <c r="A26" s="320" t="s">
        <v>2447</v>
      </c>
      <c r="B26" s="321"/>
      <c r="C26" s="321"/>
      <c r="D26" s="321"/>
      <c r="E26" s="321"/>
      <c r="F26" s="321"/>
      <c r="G26" s="321"/>
      <c r="H26" s="321"/>
      <c r="I26" s="321"/>
      <c r="J26" s="321" t="s">
        <v>518</v>
      </c>
      <c r="K26" s="321"/>
      <c r="L26" s="321"/>
      <c r="M26" s="321"/>
      <c r="N26" s="321"/>
      <c r="O26" s="321" t="s">
        <v>2418</v>
      </c>
      <c r="P26" s="322"/>
    </row>
    <row r="27" spans="1:16" ht="18" customHeight="1">
      <c r="A27" s="305">
        <f>+ZAKL_DATA!B5</f>
        <v>0.0</v>
      </c>
      <c r="B27" s="323"/>
      <c r="C27" s="323"/>
      <c r="D27" s="323"/>
      <c r="E27" s="323"/>
      <c r="F27" s="323"/>
      <c r="G27" s="324"/>
      <c r="H27" s="325"/>
      <c r="I27" s="326"/>
      <c r="J27" s="327">
        <f>+ZAKL_DATA!B4</f>
        <v>0.0</v>
      </c>
      <c r="K27" s="323"/>
      <c r="L27" s="323"/>
      <c r="M27" s="324"/>
      <c r="N27" s="188"/>
      <c r="O27" s="328">
        <f>+ZAKL_DATA!B7</f>
        <v>0.0</v>
      </c>
      <c r="P27" s="329"/>
    </row>
    <row r="28" spans="1:16" ht="5.1" customHeight="1">
      <c r="A28" s="298" t="s">
        <v>2448</v>
      </c>
      <c r="B28" s="238"/>
      <c r="C28" s="238"/>
      <c r="D28" s="238"/>
      <c r="E28" s="238"/>
      <c r="F28" s="238"/>
      <c r="G28" s="238"/>
      <c r="H28" s="238"/>
      <c r="I28" s="238"/>
      <c r="J28" s="238"/>
      <c r="K28" s="238"/>
      <c r="L28" s="238"/>
      <c r="M28" s="238"/>
      <c r="N28" s="238"/>
      <c r="O28" s="238"/>
      <c r="P28" s="266"/>
    </row>
    <row r="29" spans="1:16" ht="15" customHeight="1">
      <c r="A29" s="316"/>
      <c r="B29" s="238"/>
      <c r="C29" s="238"/>
      <c r="D29" s="238"/>
      <c r="E29" s="238"/>
      <c r="F29" s="238"/>
      <c r="G29" s="238"/>
      <c r="H29" s="238"/>
      <c r="I29" s="238"/>
      <c r="J29" s="238"/>
      <c r="K29" s="238"/>
      <c r="L29" s="238"/>
      <c r="M29" s="238"/>
      <c r="N29" s="238"/>
      <c r="O29" s="238"/>
      <c r="P29" s="266"/>
    </row>
    <row r="30" spans="1:16" s="2" customFormat="1" ht="15" customHeight="1">
      <c r="A30" s="264" t="s">
        <v>2419</v>
      </c>
      <c r="B30" s="336"/>
      <c r="C30" s="336"/>
      <c r="D30" s="336"/>
      <c r="E30" s="336"/>
      <c r="F30" s="336"/>
      <c r="G30" s="336"/>
      <c r="H30" s="336"/>
      <c r="I30" s="238"/>
      <c r="J30" s="238"/>
      <c r="K30" s="238"/>
      <c r="L30" s="238"/>
      <c r="M30" s="238"/>
      <c r="N30" s="158"/>
      <c r="O30" s="385" t="s">
        <v>2420</v>
      </c>
      <c r="P30" s="386"/>
    </row>
    <row r="31" spans="1:16" ht="18" customHeight="1">
      <c r="A31" s="305">
        <f>+ZAKL_DATA!B18</f>
        <v>0.0</v>
      </c>
      <c r="B31" s="317"/>
      <c r="C31" s="317"/>
      <c r="D31" s="317"/>
      <c r="E31" s="317"/>
      <c r="F31" s="317"/>
      <c r="G31" s="317"/>
      <c r="H31" s="317"/>
      <c r="I31" s="318"/>
      <c r="J31" s="318"/>
      <c r="K31" s="318"/>
      <c r="L31" s="318"/>
      <c r="M31" s="319"/>
      <c r="N31" s="188"/>
      <c r="O31" s="387">
        <f>+ZAKL_DATA!B19</f>
        <v>0.0</v>
      </c>
      <c r="P31" s="388"/>
    </row>
    <row r="32" spans="1:16" ht="15" customHeight="1">
      <c r="A32" s="264" t="s">
        <v>2424</v>
      </c>
      <c r="B32" s="238"/>
      <c r="C32" s="238"/>
      <c r="D32" s="238"/>
      <c r="E32" s="238"/>
      <c r="F32" s="238"/>
      <c r="G32" s="238"/>
      <c r="H32" s="238"/>
      <c r="I32" s="238"/>
      <c r="J32" s="238"/>
      <c r="K32" s="238"/>
      <c r="L32" s="158"/>
      <c r="M32" s="167"/>
      <c r="N32" s="330" t="s">
        <v>2425</v>
      </c>
      <c r="O32" s="330"/>
      <c r="P32" s="331"/>
    </row>
    <row r="33" spans="1:16" ht="18" customHeight="1">
      <c r="A33" s="305">
        <f>+ZAKL_DATA!B16</f>
        <v>0.0</v>
      </c>
      <c r="B33" s="323"/>
      <c r="C33" s="323"/>
      <c r="D33" s="323"/>
      <c r="E33" s="323"/>
      <c r="F33" s="323"/>
      <c r="G33" s="323"/>
      <c r="H33" s="323"/>
      <c r="I33" s="323"/>
      <c r="J33" s="323"/>
      <c r="K33" s="323"/>
      <c r="L33" s="332"/>
      <c r="M33" s="189"/>
      <c r="N33" s="333">
        <f>+ZAKL_DATA!B17</f>
        <v>0.0</v>
      </c>
      <c r="O33" s="334"/>
      <c r="P33" s="335"/>
    </row>
    <row r="34" spans="1:16" ht="15" customHeight="1">
      <c r="A34" s="264" t="s">
        <v>2426</v>
      </c>
      <c r="B34" s="238"/>
      <c r="C34" s="238"/>
      <c r="D34" s="238"/>
      <c r="E34" s="238"/>
      <c r="F34" s="238"/>
      <c r="G34" s="238"/>
      <c r="H34" s="238"/>
      <c r="I34" s="238"/>
      <c r="J34" s="238"/>
      <c r="K34" s="238"/>
      <c r="L34" s="158"/>
      <c r="M34" s="336" t="s">
        <v>2739</v>
      </c>
      <c r="N34" s="336"/>
      <c r="O34" s="336"/>
      <c r="P34" s="337"/>
    </row>
    <row r="35" spans="1:16" ht="18" customHeight="1">
      <c r="A35" s="338">
        <f>+ZAKL_DATA!B20</f>
        <v>0.0</v>
      </c>
      <c r="B35" s="339"/>
      <c r="C35" s="339"/>
      <c r="D35" s="339"/>
      <c r="E35" s="339"/>
      <c r="F35" s="339"/>
      <c r="G35" s="339"/>
      <c r="H35" s="339"/>
      <c r="I35" s="339"/>
      <c r="J35" s="339"/>
      <c r="K35" s="340"/>
      <c r="L35" s="189"/>
      <c r="M35" s="341">
        <f>+ZAKL_DATA!B25</f>
        <v>0.0</v>
      </c>
      <c r="N35" s="342"/>
      <c r="O35" s="342"/>
      <c r="P35" s="343"/>
    </row>
    <row r="36" spans="1:16" ht="15" customHeight="1">
      <c r="A36" s="347" t="s">
        <v>2740</v>
      </c>
      <c r="B36" s="238"/>
      <c r="C36" s="238"/>
      <c r="D36" s="238"/>
      <c r="E36" s="238"/>
      <c r="F36" s="238"/>
      <c r="G36" s="238"/>
      <c r="H36" s="238"/>
      <c r="I36" s="238"/>
      <c r="J36" s="238"/>
      <c r="K36" s="238"/>
      <c r="L36" s="238"/>
      <c r="M36" s="238"/>
      <c r="N36" s="238"/>
      <c r="O36" s="238"/>
      <c r="P36" s="266"/>
    </row>
    <row r="37" spans="1:16" ht="18" customHeight="1">
      <c r="A37" s="314">
        <f>ZAKL_DATA!B27</f>
        <v>0.0</v>
      </c>
      <c r="B37" s="348"/>
      <c r="C37" s="348"/>
      <c r="D37" s="348"/>
      <c r="E37" s="348"/>
      <c r="F37" s="348"/>
      <c r="G37" s="348"/>
      <c r="H37" s="348"/>
      <c r="I37" s="348"/>
      <c r="J37" s="348"/>
      <c r="K37" s="348"/>
      <c r="L37" s="348"/>
      <c r="M37" s="348"/>
      <c r="N37" s="348"/>
      <c r="O37" s="348"/>
      <c r="P37" s="349"/>
    </row>
    <row r="38" spans="1:16" ht="5.1" customHeight="1" thickBot="1">
      <c r="A38" s="344"/>
      <c r="B38" s="238"/>
      <c r="C38" s="238"/>
      <c r="D38" s="238"/>
      <c r="E38" s="238"/>
      <c r="F38" s="238"/>
      <c r="G38" s="238"/>
      <c r="H38" s="238"/>
      <c r="I38" s="238"/>
      <c r="J38" s="238"/>
      <c r="K38" s="238"/>
      <c r="L38" s="238"/>
      <c r="M38" s="238"/>
      <c r="N38" s="238"/>
      <c r="O38" s="238"/>
      <c r="P38" s="266"/>
    </row>
    <row r="39" spans="1:16" ht="4.5" customHeight="1">
      <c r="A39" s="345"/>
      <c r="B39" s="346"/>
      <c r="C39" s="346"/>
      <c r="D39" s="346"/>
      <c r="E39" s="346"/>
      <c r="F39" s="346"/>
      <c r="G39" s="346"/>
      <c r="H39" s="269"/>
      <c r="I39" s="269"/>
      <c r="J39" s="269"/>
      <c r="K39" s="269"/>
      <c r="L39" s="269"/>
      <c r="M39" s="269"/>
      <c r="N39" s="269"/>
      <c r="O39" s="269"/>
      <c r="P39" s="270"/>
    </row>
    <row r="40" spans="1:16" ht="4.5" customHeight="1" thickBot="1">
      <c r="A40" s="350"/>
      <c r="B40" s="351"/>
      <c r="C40" s="351"/>
      <c r="D40" s="351"/>
      <c r="E40" s="351"/>
      <c r="F40" s="351"/>
      <c r="G40" s="351"/>
      <c r="H40" s="352"/>
      <c r="I40" s="352"/>
      <c r="J40" s="352"/>
      <c r="K40" s="352"/>
      <c r="L40" s="352"/>
      <c r="M40" s="352"/>
      <c r="N40" s="352"/>
      <c r="O40" s="352"/>
      <c r="P40" s="353"/>
    </row>
    <row r="41" spans="1:16" ht="12.95" customHeight="1">
      <c r="A41" s="354" t="s">
        <v>2449</v>
      </c>
      <c r="B41" s="355"/>
      <c r="C41" s="355"/>
      <c r="D41" s="355"/>
      <c r="E41" s="356" t="s">
        <v>2450</v>
      </c>
      <c r="F41" s="356"/>
      <c r="G41" s="356"/>
      <c r="H41" s="355"/>
      <c r="I41" s="355"/>
      <c r="J41" s="355"/>
      <c r="K41" s="355"/>
      <c r="L41" s="355"/>
      <c r="M41" s="355"/>
      <c r="N41" s="355"/>
      <c r="O41" s="355"/>
      <c r="P41" s="357"/>
    </row>
    <row r="42" spans="1:16" ht="15" customHeight="1">
      <c r="A42" s="99"/>
      <c r="B42" s="64"/>
      <c r="C42" s="64"/>
      <c r="D42" s="64"/>
      <c r="E42" s="358"/>
      <c r="F42" s="359"/>
      <c r="G42" s="64"/>
      <c r="H42" s="64"/>
      <c r="I42" s="64"/>
      <c r="J42" s="64"/>
      <c r="K42" s="64"/>
      <c r="L42" s="64"/>
      <c r="M42" s="64"/>
      <c r="N42" s="64"/>
      <c r="O42" s="64"/>
      <c r="P42" s="168"/>
    </row>
    <row r="43" spans="1:16" ht="12.95" customHeight="1">
      <c r="A43" s="264" t="s">
        <v>2451</v>
      </c>
      <c r="B43" s="238"/>
      <c r="C43" s="238"/>
      <c r="D43" s="238"/>
      <c r="E43" s="238"/>
      <c r="F43" s="238"/>
      <c r="G43" s="238"/>
      <c r="H43" s="238"/>
      <c r="I43" s="238"/>
      <c r="J43" s="238"/>
      <c r="K43" s="238"/>
      <c r="L43" s="238"/>
      <c r="M43" s="238"/>
      <c r="N43" s="238"/>
      <c r="O43" s="238"/>
      <c r="P43" s="266"/>
    </row>
    <row r="44" spans="1:16" ht="18" customHeight="1">
      <c r="A44" s="305" t="str">
        <f>+CONCATENATE(ZAKL_DATA!D20," ",ZAKL_DATA!D21," ",ZAKL_DATA!D22)</f>
        <v xml:space="preserve">  </v>
      </c>
      <c r="B44" s="323"/>
      <c r="C44" s="323"/>
      <c r="D44" s="323"/>
      <c r="E44" s="323"/>
      <c r="F44" s="323"/>
      <c r="G44" s="323"/>
      <c r="H44" s="323"/>
      <c r="I44" s="323"/>
      <c r="J44" s="323"/>
      <c r="K44" s="323"/>
      <c r="L44" s="360"/>
      <c r="M44" s="360"/>
      <c r="N44" s="360"/>
      <c r="O44" s="360"/>
      <c r="P44" s="361"/>
    </row>
    <row r="45" spans="1:16" ht="12.95" customHeight="1">
      <c r="A45" s="264" t="s">
        <v>596</v>
      </c>
      <c r="B45" s="238"/>
      <c r="C45" s="238"/>
      <c r="D45" s="238"/>
      <c r="E45" s="238"/>
      <c r="F45" s="238"/>
      <c r="G45" s="238"/>
      <c r="H45" s="238"/>
      <c r="I45" s="238"/>
      <c r="J45" s="238"/>
      <c r="K45" s="238"/>
      <c r="L45" s="238"/>
      <c r="M45" s="238"/>
      <c r="N45" s="238"/>
      <c r="O45" s="238"/>
      <c r="P45" s="266"/>
    </row>
    <row r="46" spans="1:16" ht="18" customHeight="1">
      <c r="A46" s="305"/>
      <c r="B46" s="323"/>
      <c r="C46" s="323"/>
      <c r="D46" s="323"/>
      <c r="E46" s="323"/>
      <c r="F46" s="323"/>
      <c r="G46" s="323"/>
      <c r="H46" s="323"/>
      <c r="I46" s="323"/>
      <c r="J46" s="323"/>
      <c r="K46" s="323"/>
      <c r="L46" s="360"/>
      <c r="M46" s="360"/>
      <c r="N46" s="360"/>
      <c r="O46" s="360"/>
      <c r="P46" s="361"/>
    </row>
    <row r="47" spans="1:16" ht="12.95" customHeight="1">
      <c r="A47" s="362" t="s">
        <v>2452</v>
      </c>
      <c r="B47" s="363"/>
      <c r="C47" s="363"/>
      <c r="D47" s="363"/>
      <c r="E47" s="363"/>
      <c r="F47" s="363"/>
      <c r="G47" s="364"/>
      <c r="H47" s="310"/>
      <c r="I47" s="310"/>
      <c r="J47" s="310"/>
      <c r="K47" s="310"/>
      <c r="L47" s="310"/>
      <c r="M47" s="310"/>
      <c r="N47" s="310"/>
      <c r="O47" s="310"/>
      <c r="P47" s="311"/>
    </row>
    <row r="48" spans="1:16" ht="12.95" customHeight="1">
      <c r="A48" s="362" t="s">
        <v>2453</v>
      </c>
      <c r="B48" s="363"/>
      <c r="C48" s="363"/>
      <c r="D48" s="363"/>
      <c r="E48" s="363"/>
      <c r="F48" s="363"/>
      <c r="G48" s="364"/>
      <c r="H48" s="310"/>
      <c r="I48" s="310"/>
      <c r="J48" s="310"/>
      <c r="K48" s="310"/>
      <c r="L48" s="310"/>
      <c r="M48" s="310"/>
      <c r="N48" s="310"/>
      <c r="O48" s="310"/>
      <c r="P48" s="311"/>
    </row>
    <row r="49" spans="1:16" ht="12.95" customHeight="1">
      <c r="A49" s="365" t="s">
        <v>597</v>
      </c>
      <c r="B49" s="363"/>
      <c r="C49" s="363"/>
      <c r="D49" s="363"/>
      <c r="E49" s="363"/>
      <c r="F49" s="363"/>
      <c r="G49" s="364"/>
      <c r="H49" s="310"/>
      <c r="I49" s="310"/>
      <c r="J49" s="310"/>
      <c r="K49" s="310"/>
      <c r="L49" s="310"/>
      <c r="M49" s="310"/>
      <c r="N49" s="310"/>
      <c r="O49" s="310"/>
      <c r="P49" s="311"/>
    </row>
    <row r="50" spans="1:16" ht="18" customHeight="1">
      <c r="A50" s="312" t="str">
        <f>+CONCATENATE(ZAKL_DATA!D14," ",ZAKL_DATA!D15," ",ZAKL_DATA!D16," - ",ZAKL_DATA!D17)</f>
        <v xml:space="preserve">   - </v>
      </c>
      <c r="B50" s="306"/>
      <c r="C50" s="306"/>
      <c r="D50" s="306"/>
      <c r="E50" s="306"/>
      <c r="F50" s="306"/>
      <c r="G50" s="306"/>
      <c r="H50" s="306"/>
      <c r="I50" s="306"/>
      <c r="J50" s="306"/>
      <c r="K50" s="306"/>
      <c r="L50" s="307"/>
      <c r="M50" s="307"/>
      <c r="N50" s="307"/>
      <c r="O50" s="307"/>
      <c r="P50" s="308"/>
    </row>
    <row r="51" spans="1:16" ht="4.5" customHeight="1" thickBot="1">
      <c r="A51" s="366"/>
      <c r="B51" s="367"/>
      <c r="C51" s="367"/>
      <c r="D51" s="367"/>
      <c r="E51" s="367"/>
      <c r="F51" s="367"/>
      <c r="G51" s="367"/>
      <c r="H51" s="367"/>
      <c r="I51" s="367"/>
      <c r="J51" s="367"/>
      <c r="K51" s="367"/>
      <c r="L51" s="367"/>
      <c r="M51" s="367"/>
      <c r="N51" s="367"/>
      <c r="O51" s="367"/>
      <c r="P51" s="368"/>
    </row>
    <row r="52" spans="1:16" ht="4.5" customHeight="1" thickBot="1">
      <c r="A52" s="369"/>
      <c r="B52" s="269"/>
      <c r="C52" s="269"/>
      <c r="D52" s="269"/>
      <c r="E52" s="269"/>
      <c r="F52" s="269"/>
      <c r="G52" s="269"/>
      <c r="H52" s="269"/>
      <c r="I52" s="269"/>
      <c r="J52" s="269"/>
      <c r="K52" s="269"/>
      <c r="L52" s="269"/>
      <c r="M52" s="269"/>
      <c r="N52" s="269"/>
      <c r="O52" s="269"/>
      <c r="P52" s="270"/>
    </row>
    <row r="53" spans="1:16" ht="15" customHeight="1">
      <c r="A53" s="370" t="s">
        <v>2741</v>
      </c>
      <c r="B53" s="371"/>
      <c r="C53" s="371"/>
      <c r="D53" s="371"/>
      <c r="E53" s="371"/>
      <c r="F53" s="371"/>
      <c r="G53" s="371"/>
      <c r="H53" s="371"/>
      <c r="I53" s="371"/>
      <c r="J53" s="371"/>
      <c r="K53" s="371"/>
      <c r="L53" s="371"/>
      <c r="M53" s="371"/>
      <c r="N53" s="371"/>
      <c r="O53" s="371"/>
      <c r="P53" s="372"/>
    </row>
    <row r="54" spans="1:16" ht="24" customHeight="1">
      <c r="A54" s="276" t="s">
        <v>2421</v>
      </c>
      <c r="B54" s="238"/>
      <c r="C54" s="238"/>
      <c r="D54" s="238"/>
      <c r="E54" s="373"/>
      <c r="F54" s="373"/>
      <c r="G54" s="373"/>
      <c r="H54" s="373"/>
      <c r="I54" s="373"/>
      <c r="J54" s="373"/>
      <c r="K54" s="373"/>
      <c r="L54" s="238"/>
      <c r="M54" s="238"/>
      <c r="N54" s="238"/>
      <c r="O54" s="238"/>
      <c r="P54" s="266"/>
    </row>
    <row r="55" spans="1:16" ht="14.1" customHeight="1">
      <c r="A55" s="397">
        <f ca="1">+TODAY()</f>
        <v>46059.0</v>
      </c>
      <c r="B55" s="398"/>
      <c r="C55" s="399"/>
      <c r="D55" s="82"/>
      <c r="E55" s="238"/>
      <c r="F55" s="238"/>
      <c r="G55" s="238"/>
      <c r="H55" s="238"/>
      <c r="I55" s="238"/>
      <c r="J55" s="238"/>
      <c r="K55" s="238"/>
      <c r="L55" s="238"/>
      <c r="M55" s="238"/>
      <c r="N55" s="238"/>
      <c r="O55" s="238"/>
      <c r="P55" s="266"/>
    </row>
    <row r="56" spans="1:16" ht="14.1" customHeight="1">
      <c r="A56" s="400"/>
      <c r="B56" s="274"/>
      <c r="C56" s="274"/>
      <c r="D56" s="274"/>
      <c r="E56" s="238"/>
      <c r="F56" s="238"/>
      <c r="G56" s="238"/>
      <c r="H56" s="238"/>
      <c r="I56" s="238"/>
      <c r="J56" s="238"/>
      <c r="K56" s="238"/>
      <c r="L56" s="238"/>
      <c r="M56" s="238"/>
      <c r="N56" s="238"/>
      <c r="O56" s="238"/>
      <c r="P56" s="266"/>
    </row>
    <row r="57" spans="1:16" ht="5.1" customHeight="1" thickBot="1">
      <c r="A57" s="401"/>
      <c r="B57" s="402"/>
      <c r="C57" s="402"/>
      <c r="D57" s="402"/>
      <c r="E57" s="402"/>
      <c r="F57" s="402"/>
      <c r="G57" s="402"/>
      <c r="H57" s="402"/>
      <c r="I57" s="402"/>
      <c r="J57" s="402"/>
      <c r="K57" s="402"/>
      <c r="L57" s="402"/>
      <c r="M57" s="402"/>
      <c r="N57" s="402"/>
      <c r="O57" s="402"/>
      <c r="P57" s="403"/>
    </row>
    <row r="58" spans="1:16" ht="5.1" customHeight="1">
      <c r="A58" s="160"/>
      <c r="B58" s="82"/>
      <c r="C58" s="82"/>
      <c r="D58" s="82"/>
      <c r="E58" s="82"/>
      <c r="F58" s="82"/>
      <c r="G58" s="82"/>
      <c r="H58" s="82"/>
      <c r="I58" s="82"/>
      <c r="J58" s="82"/>
      <c r="K58" s="82"/>
      <c r="L58" s="82"/>
      <c r="M58" s="82"/>
      <c r="N58" s="82"/>
      <c r="O58" s="82"/>
      <c r="P58" s="169"/>
    </row>
    <row r="59" spans="1:16" ht="15" customHeight="1">
      <c r="A59" s="389" t="s">
        <v>2427</v>
      </c>
      <c r="B59" s="310"/>
      <c r="C59" s="310"/>
      <c r="D59" s="390" t="str">
        <f>+CONCATENATE(ZAKL_DATA!D31," ",ZAKL_DATA!D30," ",ZAKL_DATA!D32)</f>
        <v xml:space="preserve">  </v>
      </c>
      <c r="E59" s="391"/>
      <c r="F59" s="391"/>
      <c r="G59" s="391"/>
      <c r="H59" s="391"/>
      <c r="I59" s="391"/>
      <c r="J59" s="391"/>
      <c r="K59" s="391"/>
      <c r="L59" s="392"/>
      <c r="M59" s="190" t="s">
        <v>527</v>
      </c>
      <c r="N59" s="393">
        <f>+ZAKL_DATA!D33</f>
        <v>0.0</v>
      </c>
      <c r="O59" s="342"/>
      <c r="P59" s="343"/>
    </row>
    <row r="60" spans="1:16" ht="15" customHeight="1">
      <c r="A60" s="264" t="s">
        <v>2742</v>
      </c>
      <c r="B60" s="238"/>
      <c r="C60" s="238"/>
      <c r="D60" s="238"/>
      <c r="E60" s="238"/>
      <c r="F60" s="238"/>
      <c r="G60" s="238"/>
      <c r="H60" s="238"/>
      <c r="I60" s="238"/>
      <c r="J60" s="238"/>
      <c r="K60" s="238"/>
      <c r="L60" s="238"/>
      <c r="M60" s="265" t="s">
        <v>2743</v>
      </c>
      <c r="N60" s="238"/>
      <c r="O60" s="238"/>
      <c r="P60" s="266"/>
    </row>
    <row r="61" spans="1:16" ht="12.75">
      <c r="A61" s="394" t="s">
        <v>529</v>
      </c>
      <c r="B61" s="395"/>
      <c r="C61" s="395"/>
      <c r="D61" s="395"/>
      <c r="E61" s="395"/>
      <c r="F61" s="395"/>
      <c r="G61" s="395"/>
      <c r="H61" s="395"/>
      <c r="I61" s="395"/>
      <c r="J61" s="395"/>
      <c r="K61" s="395"/>
      <c r="L61" s="395"/>
      <c r="M61" s="395"/>
      <c r="N61" s="395"/>
      <c r="O61" s="395"/>
      <c r="P61" s="396"/>
    </row>
    <row r="62" spans="1:16" ht="9.95" customHeight="1" thickBot="1">
      <c r="A62" s="374">
        <v>1.0</v>
      </c>
      <c r="B62" s="375"/>
      <c r="C62" s="375"/>
      <c r="D62" s="375"/>
      <c r="E62" s="375"/>
      <c r="F62" s="375"/>
      <c r="G62" s="375"/>
      <c r="H62" s="375"/>
      <c r="I62" s="375"/>
      <c r="J62" s="375"/>
      <c r="K62" s="375"/>
      <c r="L62" s="375"/>
      <c r="M62" s="375"/>
      <c r="N62" s="375"/>
      <c r="O62" s="375"/>
      <c r="P62" s="376"/>
    </row>
    <row r="64" ht="12.6" customHeight="1"/>
    <row r="213" spans="1:1" ht="12.75">
      <c r="A213" s="3"/>
    </row>
  </sheetData>
  <sheetProtection algorithmName="SHA-512" hashValue="FeKKsaYHvZ3DQR0t9KTUSBUHdsGO4WTLOVS6Tx9JOjneN+/4fAwDxuMfavTLB8aymLn61SynvUm4FDdtyosmyg==" saltValue="OC1a6myN0tEIoG13av2Gfw==" spinCount="100000" sheet="1" objects="1" scenarios="1"/>
  <mergeCells count="85">
    <mergeCell ref="A62:P62"/>
    <mergeCell ref="D12:F12"/>
    <mergeCell ref="A12:C12"/>
    <mergeCell ref="G12:J12"/>
    <mergeCell ref="K12:P12"/>
    <mergeCell ref="A13:P13"/>
    <mergeCell ref="O30:P30"/>
    <mergeCell ref="O31:P31"/>
    <mergeCell ref="A30:M30"/>
    <mergeCell ref="A59:C59"/>
    <mergeCell ref="D59:L59"/>
    <mergeCell ref="N59:P59"/>
    <mergeCell ref="A61:P61"/>
    <mergeCell ref="A55:C55"/>
    <mergeCell ref="A56:D56"/>
    <mergeCell ref="A57:P57"/>
    <mergeCell ref="A51:P51"/>
    <mergeCell ref="A52:P52"/>
    <mergeCell ref="A53:P53"/>
    <mergeCell ref="A54:D54"/>
    <mergeCell ref="E54:P56"/>
    <mergeCell ref="A50:P50"/>
    <mergeCell ref="A40:P40"/>
    <mergeCell ref="A41:D41"/>
    <mergeCell ref="E41:P41"/>
    <mergeCell ref="E42:F42"/>
    <mergeCell ref="A43:P43"/>
    <mergeCell ref="A44:P44"/>
    <mergeCell ref="A45:P45"/>
    <mergeCell ref="A46:P46"/>
    <mergeCell ref="A47:P47"/>
    <mergeCell ref="A48:P48"/>
    <mergeCell ref="A49:P49"/>
    <mergeCell ref="A35:K35"/>
    <mergeCell ref="M35:P35"/>
    <mergeCell ref="A38:P38"/>
    <mergeCell ref="A39:P39"/>
    <mergeCell ref="A36:P36"/>
    <mergeCell ref="A37:P37"/>
    <mergeCell ref="A32:K32"/>
    <mergeCell ref="N32:P32"/>
    <mergeCell ref="A33:L33"/>
    <mergeCell ref="N33:P33"/>
    <mergeCell ref="A34:K34"/>
    <mergeCell ref="M34:P34"/>
    <mergeCell ref="A28:P29"/>
    <mergeCell ref="A31:M31"/>
    <mergeCell ref="A26:I26"/>
    <mergeCell ref="J26:N26"/>
    <mergeCell ref="O26:P26"/>
    <mergeCell ref="A27:G27"/>
    <mergeCell ref="H27:I27"/>
    <mergeCell ref="J27:M27"/>
    <mergeCell ref="O27:P27"/>
    <mergeCell ref="A10:E10"/>
    <mergeCell ref="F10:I10"/>
    <mergeCell ref="A25:P25"/>
    <mergeCell ref="A17:I17"/>
    <mergeCell ref="K17:L17"/>
    <mergeCell ref="O17:P17"/>
    <mergeCell ref="A18:P18"/>
    <mergeCell ref="A19:I19"/>
    <mergeCell ref="K19:L19"/>
    <mergeCell ref="N19:P19"/>
    <mergeCell ref="A21:P21"/>
    <mergeCell ref="A22:P22"/>
    <mergeCell ref="A23:P23"/>
    <mergeCell ref="A24:K24"/>
    <mergeCell ref="M24:P24"/>
    <mergeCell ref="A60:L60"/>
    <mergeCell ref="M60:P60"/>
    <mergeCell ref="A1:P1"/>
    <mergeCell ref="A2:G2"/>
    <mergeCell ref="H2:J6"/>
    <mergeCell ref="K2:P10"/>
    <mergeCell ref="A3:G3"/>
    <mergeCell ref="A4:G4"/>
    <mergeCell ref="A5:G5"/>
    <mergeCell ref="A11:P11"/>
    <mergeCell ref="A14:P14"/>
    <mergeCell ref="A15:P15"/>
    <mergeCell ref="A16:P16"/>
    <mergeCell ref="A6:G6"/>
    <mergeCell ref="I8:J9"/>
    <mergeCell ref="A9:H9"/>
  </mergeCells>
  <conditionalFormatting sqref="J17">
    <cfRule type="cellIs" priority="2" dxfId="0" operator="greaterThan">
      <formula>12</formula>
    </cfRule>
  </conditionalFormatting>
  <conditionalFormatting sqref="M17">
    <cfRule type="cellIs" priority="1" dxfId="0" operator="greaterThan">
      <formula>4</formula>
    </cfRule>
  </conditionalFormatting>
  <dataValidations count="1">
    <dataValidation type="list" allowBlank="1" showInputMessage="1" showErrorMessage="1" errorTitle="Není v seznamu" sqref="K12:P12">
      <formula1>rychl_odp</formula1>
    </dataValidation>
  </dataValidations>
  <printOptions horizontalCentered="1" verticalCentered="1"/>
  <pageMargins left="0.3937007874015748" right="0.3937007874015748" top="0.3937007874015748" bottom="0.3937007874015748" header="0.5118110236220472" footer="0.5118110236220472"/>
  <pageSetup horizontalDpi="300" verticalDpi="300" orientation="portrait" paperSize="9" scale="86" r:id="rId3"/>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FFCC"/>
    <pageSetUpPr fitToPage="1"/>
  </sheetPr>
  <dimension ref="A1:F329"/>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E34" sqref="E34"/>
    </sheetView>
  </sheetViews>
  <sheetFormatPr defaultColWidth="9.144285714285713" defaultRowHeight="12.75"/>
  <cols>
    <col min="1" max="1" width="18.142857142857142" style="4" customWidth="1"/>
    <col min="2" max="2" width="18" style="4" customWidth="1"/>
    <col min="3" max="3" width="26.714285714285715" style="4" customWidth="1"/>
    <col min="4" max="4" width="17.714285714285715" style="5" customWidth="1"/>
    <col min="5" max="5" width="20.714285714285715" style="4" customWidth="1"/>
    <col min="6" max="6" width="23.571428571428573" style="4" customWidth="1"/>
    <col min="7" max="59" width="9.142857142857142" style="105"/>
    <col min="60" max="16384" width="9.142857142857142" style="4"/>
  </cols>
  <sheetData>
    <row r="1" spans="1:6" ht="15" customHeight="1">
      <c r="A1" s="404" t="s">
        <v>2744</v>
      </c>
      <c r="B1" s="292"/>
      <c r="C1" s="292"/>
      <c r="D1" s="292"/>
      <c r="E1" s="292"/>
      <c r="F1" s="292"/>
    </row>
    <row r="2" spans="1:6" ht="15" customHeight="1">
      <c r="A2" s="405" t="s">
        <v>2745</v>
      </c>
      <c r="B2" s="405"/>
      <c r="C2" s="405"/>
      <c r="D2" s="405"/>
      <c r="E2" s="406"/>
      <c r="F2" s="223" t="s">
        <v>2746</v>
      </c>
    </row>
    <row r="3" spans="1:6" ht="15" customHeight="1">
      <c r="A3" s="407" t="s">
        <v>2429</v>
      </c>
      <c r="B3" s="310"/>
      <c r="C3" s="310"/>
      <c r="D3" s="310"/>
      <c r="E3" s="310"/>
      <c r="F3" s="310"/>
    </row>
    <row r="4" spans="1:6" ht="15" customHeight="1">
      <c r="A4" s="408" t="s">
        <v>2323</v>
      </c>
      <c r="B4" s="310"/>
      <c r="C4" s="310"/>
      <c r="D4" s="310"/>
      <c r="E4" s="310"/>
      <c r="F4" s="310"/>
    </row>
    <row r="5" spans="1:6" ht="15" customHeight="1" thickBot="1">
      <c r="A5" s="409"/>
      <c r="B5" s="410"/>
      <c r="C5" s="410"/>
      <c r="D5" s="410"/>
      <c r="E5" s="410"/>
      <c r="F5" s="410"/>
    </row>
    <row r="6" spans="1:6" ht="15" customHeight="1">
      <c r="A6" s="170" t="s">
        <v>523</v>
      </c>
      <c r="B6" s="171" t="s">
        <v>2324</v>
      </c>
      <c r="C6" s="171" t="s">
        <v>2345</v>
      </c>
      <c r="D6" s="171" t="s">
        <v>2325</v>
      </c>
      <c r="E6" s="171" t="s">
        <v>521</v>
      </c>
      <c r="F6" s="172" t="s">
        <v>2326</v>
      </c>
    </row>
    <row r="7" spans="1:6" ht="15" customHeight="1" thickBot="1">
      <c r="A7" s="137" t="s">
        <v>2381</v>
      </c>
      <c r="B7" s="138" t="s">
        <v>2382</v>
      </c>
      <c r="C7" s="138" t="s">
        <v>2383</v>
      </c>
      <c r="D7" s="138" t="s">
        <v>2384</v>
      </c>
      <c r="E7" s="138" t="s">
        <v>2385</v>
      </c>
      <c r="F7" s="139" t="s">
        <v>2386</v>
      </c>
    </row>
    <row r="8" spans="1:6" ht="15" customHeight="1" thickTop="1">
      <c r="A8" s="134">
        <v>1.0</v>
      </c>
      <c r="B8" s="195"/>
      <c r="C8" s="195"/>
      <c r="D8" s="193"/>
      <c r="E8" s="194"/>
      <c r="F8" s="205"/>
    </row>
    <row r="9" spans="1:6" ht="15" customHeight="1">
      <c r="A9" s="135">
        <v>2.0</v>
      </c>
      <c r="B9" s="199"/>
      <c r="C9" s="199"/>
      <c r="D9" s="197"/>
      <c r="E9" s="198"/>
      <c r="F9" s="206"/>
    </row>
    <row r="10" spans="1:6" ht="15" customHeight="1">
      <c r="A10" s="135">
        <v>3.0</v>
      </c>
      <c r="B10" s="199"/>
      <c r="C10" s="199"/>
      <c r="D10" s="197"/>
      <c r="E10" s="198"/>
      <c r="F10" s="206"/>
    </row>
    <row r="11" spans="1:6" ht="15" customHeight="1">
      <c r="A11" s="135">
        <v>4.0</v>
      </c>
      <c r="B11" s="199"/>
      <c r="C11" s="199"/>
      <c r="D11" s="197"/>
      <c r="E11" s="198"/>
      <c r="F11" s="206"/>
    </row>
    <row r="12" spans="1:6" ht="15" customHeight="1">
      <c r="A12" s="135">
        <v>5.0</v>
      </c>
      <c r="B12" s="199"/>
      <c r="C12" s="199"/>
      <c r="D12" s="197"/>
      <c r="E12" s="198"/>
      <c r="F12" s="206"/>
    </row>
    <row r="13" spans="1:6" ht="15" customHeight="1">
      <c r="A13" s="135">
        <v>6.0</v>
      </c>
      <c r="B13" s="199"/>
      <c r="C13" s="199"/>
      <c r="D13" s="197"/>
      <c r="E13" s="198"/>
      <c r="F13" s="206"/>
    </row>
    <row r="14" spans="1:6" ht="15" customHeight="1">
      <c r="A14" s="135">
        <v>7.0</v>
      </c>
      <c r="B14" s="199"/>
      <c r="C14" s="199"/>
      <c r="D14" s="197"/>
      <c r="E14" s="198"/>
      <c r="F14" s="206"/>
    </row>
    <row r="15" spans="1:6" ht="15" customHeight="1">
      <c r="A15" s="135">
        <v>8.0</v>
      </c>
      <c r="B15" s="199"/>
      <c r="C15" s="199"/>
      <c r="D15" s="197"/>
      <c r="E15" s="198"/>
      <c r="F15" s="206"/>
    </row>
    <row r="16" spans="1:6" ht="15" customHeight="1">
      <c r="A16" s="135">
        <v>9.0</v>
      </c>
      <c r="B16" s="199"/>
      <c r="C16" s="199"/>
      <c r="D16" s="197"/>
      <c r="E16" s="198"/>
      <c r="F16" s="206"/>
    </row>
    <row r="17" spans="1:6" ht="15" customHeight="1">
      <c r="A17" s="136">
        <v>10.0</v>
      </c>
      <c r="B17" s="203"/>
      <c r="C17" s="203"/>
      <c r="D17" s="201"/>
      <c r="E17" s="202"/>
      <c r="F17" s="207"/>
    </row>
    <row r="18" spans="1:4" s="105" customFormat="1" ht="12.75">
      <c r="A18" s="104"/>
      <c r="C18" s="106"/>
      <c r="D18" s="104"/>
    </row>
    <row r="19" spans="1:4" s="105" customFormat="1" ht="12.75">
      <c r="A19" s="104"/>
      <c r="C19" s="106"/>
      <c r="D19" s="104"/>
    </row>
    <row r="20" spans="1:4" s="105" customFormat="1" ht="12.75">
      <c r="A20" s="104"/>
      <c r="C20" s="106"/>
      <c r="D20" s="104"/>
    </row>
    <row r="21" spans="1:4" s="105" customFormat="1" ht="12.75">
      <c r="A21" s="104"/>
      <c r="C21" s="106"/>
      <c r="D21" s="104"/>
    </row>
    <row r="22" spans="1:4" s="105" customFormat="1" ht="12.75">
      <c r="A22" s="104"/>
      <c r="C22" s="106"/>
      <c r="D22" s="104"/>
    </row>
    <row r="23" spans="1:4" s="105" customFormat="1" ht="12.75">
      <c r="A23" s="104"/>
      <c r="C23" s="106"/>
      <c r="D23" s="104"/>
    </row>
    <row r="24" spans="1:4" s="105" customFormat="1" ht="12.75">
      <c r="A24" s="104"/>
      <c r="C24" s="106"/>
      <c r="D24" s="104"/>
    </row>
    <row r="25" spans="1:4" s="105" customFormat="1" ht="12.75">
      <c r="A25" s="104"/>
      <c r="C25" s="106"/>
      <c r="D25" s="104"/>
    </row>
    <row r="26" spans="1:4" s="105" customFormat="1" ht="12.75">
      <c r="A26" s="104"/>
      <c r="C26" s="106"/>
      <c r="D26" s="104"/>
    </row>
    <row r="27" spans="1:4" s="105" customFormat="1" ht="12.75">
      <c r="A27" s="104"/>
      <c r="C27" s="106"/>
      <c r="D27" s="104"/>
    </row>
    <row r="28" spans="1:4" s="105" customFormat="1" ht="12.75">
      <c r="A28" s="104"/>
      <c r="C28" s="106"/>
      <c r="D28" s="104"/>
    </row>
    <row r="29" spans="1:4" s="105" customFormat="1" ht="12.75">
      <c r="A29" s="104"/>
      <c r="C29" s="106"/>
      <c r="D29" s="104"/>
    </row>
    <row r="30" spans="1:4" s="105" customFormat="1" ht="12.75">
      <c r="A30" s="104"/>
      <c r="C30" s="106"/>
      <c r="D30" s="104"/>
    </row>
    <row r="31" spans="1:4" s="105" customFormat="1" ht="12.75">
      <c r="A31" s="104"/>
      <c r="C31" s="106"/>
      <c r="D31" s="104"/>
    </row>
    <row r="32" spans="3:4" s="105" customFormat="1" ht="12.75">
      <c r="C32" s="106"/>
      <c r="D32" s="104"/>
    </row>
    <row r="33" spans="3:4" s="105" customFormat="1" ht="12.75">
      <c r="C33" s="106"/>
      <c r="D33" s="104"/>
    </row>
    <row r="34" spans="3:4" s="105" customFormat="1" ht="12.75">
      <c r="C34" s="106"/>
      <c r="D34" s="104"/>
    </row>
    <row r="35" spans="3:4" s="105" customFormat="1" ht="12.75">
      <c r="C35" s="106"/>
      <c r="D35" s="104"/>
    </row>
    <row r="36" spans="3:4" s="105" customFormat="1" ht="12.75">
      <c r="C36" s="106"/>
      <c r="D36" s="104"/>
    </row>
    <row r="37" spans="3:4" s="105" customFormat="1" ht="12.75">
      <c r="C37" s="106"/>
      <c r="D37" s="104"/>
    </row>
    <row r="38" spans="3:4" s="105" customFormat="1" ht="12.75">
      <c r="C38" s="106"/>
      <c r="D38" s="104"/>
    </row>
    <row r="39" spans="3:4" s="105" customFormat="1" ht="12.75">
      <c r="C39" s="106"/>
      <c r="D39" s="104"/>
    </row>
    <row r="40" spans="3:4" s="105" customFormat="1" ht="12.75">
      <c r="C40" s="106"/>
      <c r="D40" s="104"/>
    </row>
    <row r="41" spans="3:4" s="105" customFormat="1" ht="12.75">
      <c r="C41" s="106"/>
      <c r="D41" s="104"/>
    </row>
    <row r="42" spans="3:4" s="105" customFormat="1" ht="12.75">
      <c r="C42" s="106"/>
      <c r="D42" s="104"/>
    </row>
    <row r="43" spans="3:4" s="105" customFormat="1" ht="12.75">
      <c r="C43" s="106"/>
      <c r="D43" s="104"/>
    </row>
    <row r="44" spans="3:4" s="105" customFormat="1" ht="12.75">
      <c r="C44" s="106"/>
      <c r="D44" s="104"/>
    </row>
    <row r="45" spans="3:4" s="105" customFormat="1" ht="12.75">
      <c r="C45" s="106"/>
      <c r="D45" s="104"/>
    </row>
    <row r="46" spans="3:4" s="105" customFormat="1" ht="12.75">
      <c r="C46" s="106"/>
      <c r="D46" s="104"/>
    </row>
    <row r="47" spans="3:4" s="105" customFormat="1" ht="12.75">
      <c r="C47" s="106"/>
      <c r="D47" s="104"/>
    </row>
    <row r="48" spans="3:4" s="105" customFormat="1" ht="12.75">
      <c r="C48" s="106"/>
      <c r="D48" s="104"/>
    </row>
    <row r="49" spans="3:4" s="105" customFormat="1" ht="12.75">
      <c r="C49" s="106"/>
      <c r="D49" s="104"/>
    </row>
    <row r="50" spans="3:4" s="105" customFormat="1" ht="12.75">
      <c r="C50" s="106"/>
      <c r="D50" s="104"/>
    </row>
    <row r="51" spans="3:4" s="105" customFormat="1" ht="12.75">
      <c r="C51" s="106"/>
      <c r="D51" s="104"/>
    </row>
    <row r="52" spans="3:4" s="105" customFormat="1" ht="12.75">
      <c r="C52" s="106"/>
      <c r="D52" s="104"/>
    </row>
    <row r="53" spans="3:4" s="105" customFormat="1" ht="12.75">
      <c r="C53" s="106"/>
      <c r="D53" s="104"/>
    </row>
    <row r="54" spans="3:4" s="105" customFormat="1" ht="12.75">
      <c r="C54" s="106"/>
      <c r="D54" s="104"/>
    </row>
    <row r="55" spans="3:4" s="105" customFormat="1" ht="12.75">
      <c r="C55" s="106"/>
      <c r="D55" s="104"/>
    </row>
    <row r="56" spans="3:4" s="105" customFormat="1" ht="12.75">
      <c r="C56" s="106"/>
      <c r="D56" s="104"/>
    </row>
    <row r="57" spans="3:4" s="105" customFormat="1" ht="12.75">
      <c r="C57" s="106"/>
      <c r="D57" s="104"/>
    </row>
    <row r="58" spans="3:4" s="105" customFormat="1" ht="12.75">
      <c r="C58" s="106"/>
      <c r="D58" s="104"/>
    </row>
    <row r="59" spans="3:4" s="105" customFormat="1" ht="12.75">
      <c r="C59" s="106"/>
      <c r="D59" s="104"/>
    </row>
    <row r="60" spans="3:4" s="105" customFormat="1" ht="12.75">
      <c r="C60" s="106"/>
      <c r="D60" s="104"/>
    </row>
    <row r="61" spans="3:4" s="105" customFormat="1" ht="12.75">
      <c r="C61" s="106"/>
      <c r="D61" s="104"/>
    </row>
    <row r="62" spans="3:4" s="105" customFormat="1" ht="12.75">
      <c r="C62" s="106"/>
      <c r="D62" s="104"/>
    </row>
    <row r="63" spans="3:4" s="105" customFormat="1" ht="12.75">
      <c r="C63" s="106"/>
      <c r="D63" s="104"/>
    </row>
    <row r="64" spans="3:4" s="105" customFormat="1" ht="12.75">
      <c r="C64" s="106"/>
      <c r="D64" s="104"/>
    </row>
    <row r="65" spans="3:4" s="105" customFormat="1" ht="12.75">
      <c r="C65" s="106"/>
      <c r="D65" s="104"/>
    </row>
    <row r="66" spans="3:4" s="105" customFormat="1" ht="12.75">
      <c r="C66" s="106"/>
      <c r="D66" s="104"/>
    </row>
    <row r="67" spans="3:4" s="105" customFormat="1" ht="12.75">
      <c r="C67" s="106"/>
      <c r="D67" s="104"/>
    </row>
    <row r="68" spans="3:4" s="105" customFormat="1" ht="12.75">
      <c r="C68" s="106"/>
      <c r="D68" s="104"/>
    </row>
    <row r="69" spans="3:4" s="105" customFormat="1" ht="12.75">
      <c r="C69" s="106"/>
      <c r="D69" s="104"/>
    </row>
    <row r="70" spans="3:4" s="105" customFormat="1" ht="12.75">
      <c r="C70" s="106"/>
      <c r="D70" s="104"/>
    </row>
    <row r="71" spans="3:4" s="105" customFormat="1" ht="12.75">
      <c r="C71" s="106"/>
      <c r="D71" s="104"/>
    </row>
    <row r="72" spans="3:4" s="105" customFormat="1" ht="12.75">
      <c r="C72" s="106"/>
      <c r="D72" s="104"/>
    </row>
    <row r="73" spans="3:4" s="105" customFormat="1" ht="12.75">
      <c r="C73" s="106"/>
      <c r="D73" s="104"/>
    </row>
    <row r="74" spans="3:4" s="105" customFormat="1" ht="12.75">
      <c r="C74" s="106"/>
      <c r="D74" s="104"/>
    </row>
    <row r="75" spans="3:4" s="105" customFormat="1" ht="12.75">
      <c r="C75" s="106"/>
      <c r="D75" s="104"/>
    </row>
    <row r="76" spans="3:4" s="105" customFormat="1" ht="12.75">
      <c r="C76" s="106"/>
      <c r="D76" s="104"/>
    </row>
    <row r="77" spans="3:4" s="105" customFormat="1" ht="12.75">
      <c r="C77" s="106"/>
      <c r="D77" s="104"/>
    </row>
    <row r="78" spans="3:4" s="105" customFormat="1" ht="12.75">
      <c r="C78" s="106"/>
      <c r="D78" s="104"/>
    </row>
    <row r="79" spans="3:4" s="105" customFormat="1" ht="12.75">
      <c r="C79" s="106"/>
      <c r="D79" s="104"/>
    </row>
    <row r="80" spans="3:4" s="105" customFormat="1" ht="12.75">
      <c r="C80" s="106"/>
      <c r="D80" s="104"/>
    </row>
    <row r="81" spans="3:4" s="105" customFormat="1" ht="12.75">
      <c r="C81" s="106"/>
      <c r="D81" s="104"/>
    </row>
    <row r="82" spans="3:4" s="105" customFormat="1" ht="12.75">
      <c r="C82" s="106"/>
      <c r="D82" s="104"/>
    </row>
    <row r="83" spans="3:4" s="105" customFormat="1" ht="12.75">
      <c r="C83" s="106"/>
      <c r="D83" s="104"/>
    </row>
    <row r="84" spans="3:4" s="105" customFormat="1" ht="12.75">
      <c r="C84" s="106"/>
      <c r="D84" s="104"/>
    </row>
    <row r="85" spans="3:4" s="105" customFormat="1" ht="12.75">
      <c r="C85" s="106"/>
      <c r="D85" s="104"/>
    </row>
    <row r="86" spans="3:4" s="105" customFormat="1" ht="12.75">
      <c r="C86" s="106"/>
      <c r="D86" s="104"/>
    </row>
    <row r="87" spans="3:4" s="105" customFormat="1" ht="12.75">
      <c r="C87" s="106"/>
      <c r="D87" s="104"/>
    </row>
    <row r="88" spans="3:4" s="105" customFormat="1" ht="12.75">
      <c r="C88" s="106"/>
      <c r="D88" s="104"/>
    </row>
    <row r="89" spans="3:4" s="105" customFormat="1" ht="12.75">
      <c r="C89" s="106"/>
      <c r="D89" s="104"/>
    </row>
    <row r="90" spans="3:4" s="105" customFormat="1" ht="12.75">
      <c r="C90" s="106"/>
      <c r="D90" s="104"/>
    </row>
    <row r="91" spans="3:4" s="105" customFormat="1" ht="12.75">
      <c r="C91" s="106"/>
      <c r="D91" s="104"/>
    </row>
    <row r="92" spans="3:4" s="105" customFormat="1" ht="12.75">
      <c r="C92" s="106"/>
      <c r="D92" s="104"/>
    </row>
    <row r="93" spans="3:4" s="105" customFormat="1" ht="12.75">
      <c r="C93" s="106"/>
      <c r="D93" s="104"/>
    </row>
    <row r="94" spans="3:4" s="105" customFormat="1" ht="12.75">
      <c r="C94" s="106"/>
      <c r="D94" s="104"/>
    </row>
    <row r="95" spans="3:4" s="105" customFormat="1" ht="12.75">
      <c r="C95" s="106"/>
      <c r="D95" s="104"/>
    </row>
    <row r="96" spans="3:4" s="105" customFormat="1" ht="12.75">
      <c r="C96" s="106"/>
      <c r="D96" s="104"/>
    </row>
    <row r="97" spans="3:4" s="105" customFormat="1" ht="12.75">
      <c r="C97" s="106"/>
      <c r="D97" s="104"/>
    </row>
    <row r="98" spans="3:4" s="105" customFormat="1" ht="12.75">
      <c r="C98" s="106"/>
      <c r="D98" s="104"/>
    </row>
    <row r="99" spans="3:4" s="105" customFormat="1" ht="12.75">
      <c r="C99" s="106"/>
      <c r="D99" s="104"/>
    </row>
    <row r="100" spans="3:4" s="105" customFormat="1" ht="12.75">
      <c r="C100" s="106"/>
      <c r="D100" s="104"/>
    </row>
    <row r="101" spans="3:4" s="105" customFormat="1" ht="12.75">
      <c r="C101" s="106"/>
      <c r="D101" s="104"/>
    </row>
    <row r="102" spans="3:4" s="105" customFormat="1" ht="12.75">
      <c r="C102" s="106"/>
      <c r="D102" s="104"/>
    </row>
    <row r="103" spans="3:4" s="105" customFormat="1" ht="12.75">
      <c r="C103" s="106"/>
      <c r="D103" s="104"/>
    </row>
    <row r="104" spans="3:4" s="105" customFormat="1" ht="12.75">
      <c r="C104" s="106"/>
      <c r="D104" s="104"/>
    </row>
    <row r="105" spans="3:4" s="105" customFormat="1" ht="12.75">
      <c r="C105" s="106"/>
      <c r="D105" s="104"/>
    </row>
    <row r="106" spans="3:4" s="105" customFormat="1" ht="12.75">
      <c r="C106" s="106"/>
      <c r="D106" s="104"/>
    </row>
    <row r="107" spans="3:4" s="105" customFormat="1" ht="12.75">
      <c r="C107" s="106"/>
      <c r="D107" s="104"/>
    </row>
    <row r="108" spans="3:4" s="105" customFormat="1" ht="12.75">
      <c r="C108" s="106"/>
      <c r="D108" s="104"/>
    </row>
    <row r="109" spans="3:4" s="105" customFormat="1" ht="12.75">
      <c r="C109" s="106"/>
      <c r="D109" s="104"/>
    </row>
    <row r="110" spans="3:4" s="105" customFormat="1" ht="12.75">
      <c r="C110" s="106"/>
      <c r="D110" s="104"/>
    </row>
    <row r="111" spans="3:4" s="105" customFormat="1" ht="12.75">
      <c r="C111" s="106"/>
      <c r="D111" s="104"/>
    </row>
    <row r="112" spans="3:4" s="105" customFormat="1" ht="12.75">
      <c r="C112" s="106"/>
      <c r="D112" s="104"/>
    </row>
    <row r="113" spans="3:4" s="105" customFormat="1" ht="12.75">
      <c r="C113" s="106"/>
      <c r="D113" s="104"/>
    </row>
    <row r="114" spans="3:4" s="105" customFormat="1" ht="12.75">
      <c r="C114" s="106"/>
      <c r="D114" s="104"/>
    </row>
    <row r="115" spans="3:4" s="105" customFormat="1" ht="12.75">
      <c r="C115" s="106"/>
      <c r="D115" s="104"/>
    </row>
    <row r="116" spans="3:4" s="105" customFormat="1" ht="12.75">
      <c r="C116" s="106"/>
      <c r="D116" s="104"/>
    </row>
    <row r="117" spans="3:4" s="105" customFormat="1" ht="12.75">
      <c r="C117" s="106"/>
      <c r="D117" s="104"/>
    </row>
    <row r="118" spans="3:4" s="105" customFormat="1" ht="12.75">
      <c r="C118" s="106"/>
      <c r="D118" s="104"/>
    </row>
    <row r="119" spans="3:4" s="105" customFormat="1" ht="12.75">
      <c r="C119" s="106"/>
      <c r="D119" s="104"/>
    </row>
    <row r="120" spans="3:4" s="105" customFormat="1" ht="12.75">
      <c r="C120" s="106"/>
      <c r="D120" s="104"/>
    </row>
    <row r="121" spans="3:4" s="105" customFormat="1" ht="12.75">
      <c r="C121" s="106"/>
      <c r="D121" s="104"/>
    </row>
    <row r="122" spans="3:4" s="105" customFormat="1" ht="12.75">
      <c r="C122" s="106"/>
      <c r="D122" s="104"/>
    </row>
    <row r="123" spans="3:4" s="105" customFormat="1" ht="12.75">
      <c r="C123" s="106"/>
      <c r="D123" s="104"/>
    </row>
    <row r="124" spans="3:4" s="105" customFormat="1" ht="12.75">
      <c r="C124" s="106"/>
      <c r="D124" s="104"/>
    </row>
    <row r="125" spans="3:4" s="105" customFormat="1" ht="12.75">
      <c r="C125" s="106"/>
      <c r="D125" s="104"/>
    </row>
    <row r="126" spans="3:4" s="105" customFormat="1" ht="12.75">
      <c r="C126" s="106"/>
      <c r="D126" s="104"/>
    </row>
    <row r="127" spans="3:4" s="105" customFormat="1" ht="12.75">
      <c r="C127" s="106"/>
      <c r="D127" s="104"/>
    </row>
    <row r="128" spans="3:4" s="105" customFormat="1" ht="12.75">
      <c r="C128" s="106"/>
      <c r="D128" s="104"/>
    </row>
    <row r="129" spans="3:4" s="105" customFormat="1" ht="12.75">
      <c r="C129" s="106"/>
      <c r="D129" s="104"/>
    </row>
    <row r="130" spans="3:4" s="105" customFormat="1" ht="12.75">
      <c r="C130" s="106"/>
      <c r="D130" s="104"/>
    </row>
    <row r="131" spans="3:4" s="105" customFormat="1" ht="12.75">
      <c r="C131" s="106"/>
      <c r="D131" s="104"/>
    </row>
    <row r="132" spans="3:4" s="105" customFormat="1" ht="12.75">
      <c r="C132" s="106"/>
      <c r="D132" s="104"/>
    </row>
    <row r="133" spans="3:4" s="105" customFormat="1" ht="12.75">
      <c r="C133" s="106"/>
      <c r="D133" s="104"/>
    </row>
    <row r="134" spans="3:4" s="105" customFormat="1" ht="12.75">
      <c r="C134" s="106"/>
      <c r="D134" s="104"/>
    </row>
    <row r="135" spans="3:4" s="105" customFormat="1" ht="12.75">
      <c r="C135" s="106"/>
      <c r="D135" s="104"/>
    </row>
    <row r="136" spans="3:4" s="105" customFormat="1" ht="12.75">
      <c r="C136" s="106"/>
      <c r="D136" s="104"/>
    </row>
    <row r="137" spans="3:4" s="105" customFormat="1" ht="12.75">
      <c r="C137" s="106"/>
      <c r="D137" s="104"/>
    </row>
    <row r="138" spans="3:4" s="105" customFormat="1" ht="12.75">
      <c r="C138" s="106"/>
      <c r="D138" s="104"/>
    </row>
    <row r="139" spans="3:4" s="105" customFormat="1" ht="12.75">
      <c r="C139" s="106"/>
      <c r="D139" s="104"/>
    </row>
    <row r="140" spans="3:4" s="105" customFormat="1" ht="12.75">
      <c r="C140" s="106"/>
      <c r="D140" s="104"/>
    </row>
    <row r="141" spans="3:4" s="105" customFormat="1" ht="12.75">
      <c r="C141" s="106"/>
      <c r="D141" s="104"/>
    </row>
    <row r="142" spans="3:4" s="105" customFormat="1" ht="12.75">
      <c r="C142" s="106"/>
      <c r="D142" s="104"/>
    </row>
    <row r="143" spans="3:4" s="105" customFormat="1" ht="12.75">
      <c r="C143" s="106"/>
      <c r="D143" s="104"/>
    </row>
    <row r="144" spans="3:4" s="105" customFormat="1" ht="12.75">
      <c r="C144" s="106"/>
      <c r="D144" s="104"/>
    </row>
    <row r="145" spans="3:4" s="105" customFormat="1" ht="12.75">
      <c r="C145" s="106"/>
      <c r="D145" s="104"/>
    </row>
    <row r="146" spans="3:4" s="105" customFormat="1" ht="12.75">
      <c r="C146" s="106"/>
      <c r="D146" s="104"/>
    </row>
    <row r="147" spans="3:4" s="105" customFormat="1" ht="12.75">
      <c r="C147" s="106"/>
      <c r="D147" s="104"/>
    </row>
    <row r="148" spans="3:4" s="105" customFormat="1" ht="12.75">
      <c r="C148" s="106"/>
      <c r="D148" s="104"/>
    </row>
    <row r="149" spans="3:4" s="105" customFormat="1" ht="12.75">
      <c r="C149" s="106"/>
      <c r="D149" s="104"/>
    </row>
    <row r="150" spans="3:4" s="105" customFormat="1" ht="12.75">
      <c r="C150" s="106"/>
      <c r="D150" s="104"/>
    </row>
    <row r="151" spans="3:4" s="105" customFormat="1" ht="12.75">
      <c r="C151" s="106"/>
      <c r="D151" s="104"/>
    </row>
    <row r="152" spans="3:4" s="105" customFormat="1" ht="12.75">
      <c r="C152" s="106"/>
      <c r="D152" s="104"/>
    </row>
    <row r="153" spans="3:4" s="105" customFormat="1" ht="12.75">
      <c r="C153" s="106"/>
      <c r="D153" s="104"/>
    </row>
    <row r="154" spans="3:4" s="105" customFormat="1" ht="12.75">
      <c r="C154" s="106"/>
      <c r="D154" s="104"/>
    </row>
    <row r="155" spans="3:4" s="105" customFormat="1" ht="12.75">
      <c r="C155" s="106"/>
      <c r="D155" s="104"/>
    </row>
    <row r="156" spans="3:4" s="105" customFormat="1" ht="12.75">
      <c r="C156" s="106"/>
      <c r="D156" s="104"/>
    </row>
    <row r="157" spans="3:4" s="105" customFormat="1" ht="12.75">
      <c r="C157" s="106"/>
      <c r="D157" s="104"/>
    </row>
    <row r="158" spans="3:4" s="105" customFormat="1" ht="12.75">
      <c r="C158" s="106"/>
      <c r="D158" s="104"/>
    </row>
    <row r="159" spans="3:4" s="105" customFormat="1" ht="12.75">
      <c r="C159" s="106"/>
      <c r="D159" s="104"/>
    </row>
    <row r="160" spans="3:4" s="105" customFormat="1" ht="12.75">
      <c r="C160" s="106"/>
      <c r="D160" s="104"/>
    </row>
    <row r="161" spans="3:4" s="105" customFormat="1" ht="12.75">
      <c r="C161" s="106"/>
      <c r="D161" s="104"/>
    </row>
    <row r="162" spans="3:4" s="105" customFormat="1" ht="12.75">
      <c r="C162" s="106"/>
      <c r="D162" s="104"/>
    </row>
    <row r="163" spans="3:4" s="105" customFormat="1" ht="12.75">
      <c r="C163" s="106"/>
      <c r="D163" s="104"/>
    </row>
    <row r="164" spans="3:4" s="105" customFormat="1" ht="12.75">
      <c r="C164" s="106"/>
      <c r="D164" s="104"/>
    </row>
    <row r="165" spans="3:4" s="105" customFormat="1" ht="12.75">
      <c r="C165" s="106"/>
      <c r="D165" s="104"/>
    </row>
    <row r="166" spans="3:4" s="105" customFormat="1" ht="12.75">
      <c r="C166" s="106"/>
      <c r="D166" s="104"/>
    </row>
    <row r="167" spans="3:4" s="105" customFormat="1" ht="12.75">
      <c r="C167" s="106"/>
      <c r="D167" s="104"/>
    </row>
    <row r="168" spans="3:4" s="105" customFormat="1" ht="12.75">
      <c r="C168" s="106"/>
      <c r="D168" s="104"/>
    </row>
    <row r="169" spans="3:4" s="105" customFormat="1" ht="12.75">
      <c r="C169" s="106"/>
      <c r="D169" s="104"/>
    </row>
    <row r="170" spans="3:4" s="105" customFormat="1" ht="12.75">
      <c r="C170" s="106"/>
      <c r="D170" s="104"/>
    </row>
    <row r="171" spans="3:4" s="105" customFormat="1" ht="12.75">
      <c r="C171" s="106"/>
      <c r="D171" s="104"/>
    </row>
    <row r="172" spans="3:4" s="105" customFormat="1" ht="12.75">
      <c r="C172" s="106"/>
      <c r="D172" s="104"/>
    </row>
    <row r="173" spans="3:4" s="105" customFormat="1" ht="12.75">
      <c r="C173" s="106"/>
      <c r="D173" s="104"/>
    </row>
    <row r="174" spans="3:4" s="105" customFormat="1" ht="12.75">
      <c r="C174" s="106"/>
      <c r="D174" s="104"/>
    </row>
    <row r="175" spans="3:4" s="105" customFormat="1" ht="12.75">
      <c r="C175" s="106"/>
      <c r="D175" s="104"/>
    </row>
    <row r="176" spans="3:4" s="105" customFormat="1" ht="12.75">
      <c r="C176" s="106"/>
      <c r="D176" s="104"/>
    </row>
    <row r="177" spans="3:4" s="105" customFormat="1" ht="12.75">
      <c r="C177" s="106"/>
      <c r="D177" s="104"/>
    </row>
    <row r="178" spans="3:4" s="105" customFormat="1" ht="12.75">
      <c r="C178" s="106"/>
      <c r="D178" s="104"/>
    </row>
    <row r="179" spans="3:4" s="105" customFormat="1" ht="12.75">
      <c r="C179" s="106"/>
      <c r="D179" s="104"/>
    </row>
    <row r="180" spans="3:4" s="105" customFormat="1" ht="12.75">
      <c r="C180" s="106"/>
      <c r="D180" s="104"/>
    </row>
    <row r="181" spans="3:4" s="105" customFormat="1" ht="12.75">
      <c r="C181" s="106"/>
      <c r="D181" s="104"/>
    </row>
    <row r="182" spans="3:4" s="105" customFormat="1" ht="12.75">
      <c r="C182" s="106"/>
      <c r="D182" s="104"/>
    </row>
    <row r="183" spans="3:4" s="105" customFormat="1" ht="12.75">
      <c r="C183" s="106"/>
      <c r="D183" s="104"/>
    </row>
    <row r="184" spans="3:4" s="105" customFormat="1" ht="12.75">
      <c r="C184" s="106"/>
      <c r="D184" s="104"/>
    </row>
    <row r="185" spans="3:4" s="105" customFormat="1" ht="12.75">
      <c r="C185" s="106"/>
      <c r="D185" s="104"/>
    </row>
    <row r="186" spans="3:4" s="105" customFormat="1" ht="12.75">
      <c r="C186" s="106"/>
      <c r="D186" s="104"/>
    </row>
    <row r="187" spans="3:4" s="105" customFormat="1" ht="12.75">
      <c r="C187" s="106"/>
      <c r="D187" s="104"/>
    </row>
    <row r="188" spans="3:4" s="105" customFormat="1" ht="12.75">
      <c r="C188" s="106"/>
      <c r="D188" s="104"/>
    </row>
    <row r="189" spans="3:4" s="105" customFormat="1" ht="12.75">
      <c r="C189" s="106"/>
      <c r="D189" s="104"/>
    </row>
    <row r="190" spans="3:4" s="105" customFormat="1" ht="12.75">
      <c r="C190" s="106"/>
      <c r="D190" s="104"/>
    </row>
    <row r="191" spans="3:4" s="105" customFormat="1" ht="12.75">
      <c r="C191" s="106"/>
      <c r="D191" s="104"/>
    </row>
    <row r="192" spans="3:4" s="105" customFormat="1" ht="12.75">
      <c r="C192" s="106"/>
      <c r="D192" s="104"/>
    </row>
    <row r="193" spans="3:4" s="105" customFormat="1" ht="12.75">
      <c r="C193" s="106"/>
      <c r="D193" s="104"/>
    </row>
    <row r="194" spans="3:4" s="105" customFormat="1" ht="12.75">
      <c r="C194" s="106"/>
      <c r="D194" s="104"/>
    </row>
    <row r="195" spans="3:4" s="105" customFormat="1" ht="12.75">
      <c r="C195" s="106"/>
      <c r="D195" s="104"/>
    </row>
    <row r="196" spans="3:4" s="105" customFormat="1" ht="12.75">
      <c r="C196" s="106"/>
      <c r="D196" s="104"/>
    </row>
    <row r="197" spans="3:4" s="105" customFormat="1" ht="12.75">
      <c r="C197" s="106"/>
      <c r="D197" s="104"/>
    </row>
    <row r="198" spans="3:4" s="105" customFormat="1" ht="12.75">
      <c r="C198" s="106"/>
      <c r="D198" s="104"/>
    </row>
    <row r="199" spans="3:4" s="105" customFormat="1" ht="12.75">
      <c r="C199" s="106"/>
      <c r="D199" s="104"/>
    </row>
    <row r="200" spans="3:4" s="105" customFormat="1" ht="12.75">
      <c r="C200" s="106"/>
      <c r="D200" s="104"/>
    </row>
    <row r="201" spans="3:4" s="105" customFormat="1" ht="12.75">
      <c r="C201" s="106"/>
      <c r="D201" s="104"/>
    </row>
    <row r="202" spans="3:4" s="105" customFormat="1" ht="12.75">
      <c r="C202" s="106"/>
      <c r="D202" s="104"/>
    </row>
    <row r="203" spans="3:4" s="105" customFormat="1" ht="12.75">
      <c r="C203" s="106"/>
      <c r="D203" s="104"/>
    </row>
    <row r="204" spans="3:4" s="105" customFormat="1" ht="12.75">
      <c r="C204" s="106"/>
      <c r="D204" s="104"/>
    </row>
    <row r="205" spans="3:4" s="105" customFormat="1" ht="12.75">
      <c r="C205" s="106"/>
      <c r="D205" s="104"/>
    </row>
    <row r="206" spans="3:4" s="105" customFormat="1" ht="12.75">
      <c r="C206" s="106"/>
      <c r="D206" s="104"/>
    </row>
    <row r="207" spans="3:4" s="105" customFormat="1" ht="12.75">
      <c r="C207" s="106"/>
      <c r="D207" s="104"/>
    </row>
    <row r="208" spans="3:4" s="105" customFormat="1" ht="12.75">
      <c r="C208" s="106"/>
      <c r="D208" s="104"/>
    </row>
    <row r="209" spans="3:4" s="105" customFormat="1" ht="12.75">
      <c r="C209" s="106"/>
      <c r="D209" s="104"/>
    </row>
    <row r="210" spans="3:4" s="105" customFormat="1" ht="12.75">
      <c r="C210" s="106"/>
      <c r="D210" s="104"/>
    </row>
    <row r="211" spans="3:4" s="105" customFormat="1" ht="12.75">
      <c r="C211" s="106"/>
      <c r="D211" s="104"/>
    </row>
    <row r="212" spans="3:4" s="105" customFormat="1" ht="12.75">
      <c r="C212" s="106"/>
      <c r="D212" s="104"/>
    </row>
    <row r="213" spans="3:4" s="105" customFormat="1" ht="12.75">
      <c r="C213" s="106"/>
      <c r="D213" s="104"/>
    </row>
    <row r="214" spans="3:4" s="105" customFormat="1" ht="12.75">
      <c r="C214" s="106"/>
      <c r="D214" s="104"/>
    </row>
    <row r="215" spans="3:4" s="105" customFormat="1" ht="12.75">
      <c r="C215" s="106"/>
      <c r="D215" s="104"/>
    </row>
    <row r="216" spans="3:4" s="105" customFormat="1" ht="12.75">
      <c r="C216" s="106"/>
      <c r="D216" s="104"/>
    </row>
    <row r="217" spans="3:4" s="105" customFormat="1" ht="12.75">
      <c r="C217" s="106"/>
      <c r="D217" s="104"/>
    </row>
    <row r="218" spans="3:4" s="105" customFormat="1" ht="12.75">
      <c r="C218" s="106"/>
      <c r="D218" s="104"/>
    </row>
    <row r="219" spans="3:4" s="105" customFormat="1" ht="12.75">
      <c r="C219" s="106"/>
      <c r="D219" s="104"/>
    </row>
    <row r="220" spans="3:4" s="105" customFormat="1" ht="12.75">
      <c r="C220" s="106"/>
      <c r="D220" s="104"/>
    </row>
    <row r="221" spans="3:4" s="105" customFormat="1" ht="12.75">
      <c r="C221" s="106"/>
      <c r="D221" s="104"/>
    </row>
    <row r="222" spans="3:4" s="105" customFormat="1" ht="12.75">
      <c r="C222" s="106"/>
      <c r="D222" s="104"/>
    </row>
    <row r="223" spans="3:4" s="105" customFormat="1" ht="12.75">
      <c r="C223" s="106"/>
      <c r="D223" s="104"/>
    </row>
    <row r="224" spans="3:4" s="105" customFormat="1" ht="12.75">
      <c r="C224" s="106"/>
      <c r="D224" s="104"/>
    </row>
    <row r="225" spans="3:4" s="105" customFormat="1" ht="12.75">
      <c r="C225" s="106"/>
      <c r="D225" s="104"/>
    </row>
    <row r="226" spans="3:4" s="105" customFormat="1" ht="12.75">
      <c r="C226" s="106"/>
      <c r="D226" s="104"/>
    </row>
    <row r="227" spans="3:4" s="105" customFormat="1" ht="12.75">
      <c r="C227" s="106"/>
      <c r="D227" s="104"/>
    </row>
    <row r="228" spans="3:4" s="105" customFormat="1" ht="12.75">
      <c r="C228" s="106"/>
      <c r="D228" s="104"/>
    </row>
    <row r="229" spans="3:4" s="105" customFormat="1" ht="12.75">
      <c r="C229" s="106"/>
      <c r="D229" s="104"/>
    </row>
    <row r="230" spans="3:4" s="105" customFormat="1" ht="12.75">
      <c r="C230" s="106"/>
      <c r="D230" s="104"/>
    </row>
    <row r="231" spans="3:4" s="105" customFormat="1" ht="12.75">
      <c r="C231" s="106"/>
      <c r="D231" s="104"/>
    </row>
    <row r="232" spans="3:4" s="105" customFormat="1" ht="12.75">
      <c r="C232" s="106"/>
      <c r="D232" s="104"/>
    </row>
    <row r="233" spans="3:4" s="105" customFormat="1" ht="12.75">
      <c r="C233" s="106"/>
      <c r="D233" s="104"/>
    </row>
    <row r="234" spans="3:4" s="105" customFormat="1" ht="12.75">
      <c r="C234" s="106"/>
      <c r="D234" s="104"/>
    </row>
    <row r="235" spans="3:4" s="105" customFormat="1" ht="12.75">
      <c r="C235" s="106"/>
      <c r="D235" s="104"/>
    </row>
    <row r="236" spans="3:4" s="105" customFormat="1" ht="12.75">
      <c r="C236" s="106"/>
      <c r="D236" s="104"/>
    </row>
    <row r="237" spans="3:4" s="105" customFormat="1" ht="12.75">
      <c r="C237" s="106"/>
      <c r="D237" s="104"/>
    </row>
    <row r="238" spans="3:4" s="105" customFormat="1" ht="12.75">
      <c r="C238" s="106"/>
      <c r="D238" s="104"/>
    </row>
    <row r="239" spans="3:4" s="105" customFormat="1" ht="12.75">
      <c r="C239" s="106"/>
      <c r="D239" s="104"/>
    </row>
    <row r="240" spans="3:4" s="105" customFormat="1" ht="12.75">
      <c r="C240" s="106"/>
      <c r="D240" s="104"/>
    </row>
    <row r="241" spans="3:4" s="105" customFormat="1" ht="12.75">
      <c r="C241" s="106"/>
      <c r="D241" s="104"/>
    </row>
    <row r="242" spans="3:4" s="105" customFormat="1" ht="12.75">
      <c r="C242" s="106"/>
      <c r="D242" s="104"/>
    </row>
    <row r="243" spans="3:4" s="105" customFormat="1" ht="12.75">
      <c r="C243" s="106"/>
      <c r="D243" s="104"/>
    </row>
    <row r="244" spans="3:4" s="105" customFormat="1" ht="12.75">
      <c r="C244" s="106"/>
      <c r="D244" s="104"/>
    </row>
    <row r="245" spans="3:4" s="105" customFormat="1" ht="12.75">
      <c r="C245" s="106"/>
      <c r="D245" s="104"/>
    </row>
    <row r="246" spans="3:4" s="105" customFormat="1" ht="12.75">
      <c r="C246" s="106"/>
      <c r="D246" s="104"/>
    </row>
    <row r="247" spans="3:4" s="105" customFormat="1" ht="12.75">
      <c r="C247" s="106"/>
      <c r="D247" s="104"/>
    </row>
    <row r="248" spans="3:4" s="105" customFormat="1" ht="12.75">
      <c r="C248" s="106"/>
      <c r="D248" s="104"/>
    </row>
    <row r="249" spans="3:4" s="105" customFormat="1" ht="12.75">
      <c r="C249" s="106"/>
      <c r="D249" s="104"/>
    </row>
    <row r="250" spans="3:4" s="105" customFormat="1" ht="12.75">
      <c r="C250" s="106"/>
      <c r="D250" s="104"/>
    </row>
    <row r="251" spans="3:4" s="105" customFormat="1" ht="12.75">
      <c r="C251" s="106"/>
      <c r="D251" s="104"/>
    </row>
    <row r="252" spans="3:4" s="105" customFormat="1" ht="12.75">
      <c r="C252" s="106"/>
      <c r="D252" s="104"/>
    </row>
    <row r="253" spans="3:4" s="105" customFormat="1" ht="12.75">
      <c r="C253" s="106"/>
      <c r="D253" s="104"/>
    </row>
    <row r="254" spans="3:4" s="105" customFormat="1" ht="12.75">
      <c r="C254" s="106"/>
      <c r="D254" s="104"/>
    </row>
    <row r="255" spans="3:4" s="105" customFormat="1" ht="12.75">
      <c r="C255" s="106"/>
      <c r="D255" s="104"/>
    </row>
    <row r="256" spans="3:4" s="105" customFormat="1" ht="12.75">
      <c r="C256" s="106"/>
      <c r="D256" s="104"/>
    </row>
    <row r="257" spans="3:4" s="105" customFormat="1" ht="12.75">
      <c r="C257" s="106"/>
      <c r="D257" s="104"/>
    </row>
    <row r="258" spans="3:4" s="105" customFormat="1" ht="12.75">
      <c r="C258" s="106"/>
      <c r="D258" s="104"/>
    </row>
    <row r="259" spans="3:4" s="105" customFormat="1" ht="12.75">
      <c r="C259" s="106"/>
      <c r="D259" s="104"/>
    </row>
    <row r="260" spans="3:4" s="105" customFormat="1" ht="12.75">
      <c r="C260" s="106"/>
      <c r="D260" s="104"/>
    </row>
    <row r="261" spans="3:4" s="105" customFormat="1" ht="12.75">
      <c r="C261" s="106"/>
      <c r="D261" s="104"/>
    </row>
    <row r="262" spans="3:4" s="105" customFormat="1" ht="12.75">
      <c r="C262" s="106"/>
      <c r="D262" s="104"/>
    </row>
    <row r="263" spans="3:4" s="105" customFormat="1" ht="12.75">
      <c r="C263" s="106"/>
      <c r="D263" s="104"/>
    </row>
    <row r="264" spans="3:4" s="105" customFormat="1" ht="12.75">
      <c r="C264" s="106"/>
      <c r="D264" s="104"/>
    </row>
    <row r="265" spans="3:4" s="105" customFormat="1" ht="12.75">
      <c r="C265" s="106"/>
      <c r="D265" s="104"/>
    </row>
    <row r="266" spans="3:4" s="105" customFormat="1" ht="12.75">
      <c r="C266" s="106"/>
      <c r="D266" s="104"/>
    </row>
    <row r="267" spans="3:4" s="105" customFormat="1" ht="12.75">
      <c r="C267" s="106"/>
      <c r="D267" s="104"/>
    </row>
    <row r="268" spans="3:4" s="105" customFormat="1" ht="12.75">
      <c r="C268" s="106"/>
      <c r="D268" s="104"/>
    </row>
    <row r="269" spans="3:4" s="105" customFormat="1" ht="12.75">
      <c r="C269" s="106"/>
      <c r="D269" s="104"/>
    </row>
    <row r="270" spans="3:4" s="105" customFormat="1" ht="12.75">
      <c r="C270" s="106"/>
      <c r="D270" s="104"/>
    </row>
    <row r="271" spans="3:4" s="105" customFormat="1" ht="12.75">
      <c r="C271" s="106"/>
      <c r="D271" s="104"/>
    </row>
    <row r="272" spans="3:4" s="105" customFormat="1" ht="12.75">
      <c r="C272" s="106"/>
      <c r="D272" s="104"/>
    </row>
    <row r="273" spans="3:4" s="105" customFormat="1" ht="12.75">
      <c r="C273" s="106"/>
      <c r="D273" s="104"/>
    </row>
    <row r="274" spans="3:4" s="105" customFormat="1" ht="12.75">
      <c r="C274" s="106"/>
      <c r="D274" s="104"/>
    </row>
    <row r="275" spans="3:4" s="105" customFormat="1" ht="12.75">
      <c r="C275" s="106"/>
      <c r="D275" s="104"/>
    </row>
    <row r="276" spans="3:4" s="105" customFormat="1" ht="12.75">
      <c r="C276" s="106"/>
      <c r="D276" s="104"/>
    </row>
    <row r="277" spans="3:4" s="105" customFormat="1" ht="12.75">
      <c r="C277" s="106"/>
      <c r="D277" s="104"/>
    </row>
    <row r="278" spans="3:4" s="105" customFormat="1" ht="12.75">
      <c r="C278" s="106"/>
      <c r="D278" s="104"/>
    </row>
    <row r="279" spans="3:4" s="105" customFormat="1" ht="12.75">
      <c r="C279" s="106"/>
      <c r="D279" s="104"/>
    </row>
    <row r="280" spans="3:4" s="105" customFormat="1" ht="12.75">
      <c r="C280" s="106"/>
      <c r="D280" s="104"/>
    </row>
    <row r="281" spans="3:4" s="105" customFormat="1" ht="12.75">
      <c r="C281" s="106"/>
      <c r="D281" s="104"/>
    </row>
    <row r="282" spans="3:4" s="105" customFormat="1" ht="12.75">
      <c r="C282" s="106"/>
      <c r="D282" s="104"/>
    </row>
    <row r="283" spans="3:4" s="105" customFormat="1" ht="12.75">
      <c r="C283" s="106"/>
      <c r="D283" s="104"/>
    </row>
    <row r="284" spans="3:4" s="105" customFormat="1" ht="12.75">
      <c r="C284" s="106"/>
      <c r="D284" s="104"/>
    </row>
    <row r="285" spans="3:4" s="105" customFormat="1" ht="12.75">
      <c r="C285" s="106"/>
      <c r="D285" s="104"/>
    </row>
    <row r="286" spans="3:4" s="105" customFormat="1" ht="12.75">
      <c r="C286" s="106"/>
      <c r="D286" s="104"/>
    </row>
    <row r="287" spans="3:4" s="105" customFormat="1" ht="12.75">
      <c r="C287" s="106"/>
      <c r="D287" s="104"/>
    </row>
    <row r="288" spans="3:4" s="105" customFormat="1" ht="12.75">
      <c r="C288" s="106"/>
      <c r="D288" s="104"/>
    </row>
    <row r="289" spans="3:4" s="105" customFormat="1" ht="12.75">
      <c r="C289" s="106"/>
      <c r="D289" s="104"/>
    </row>
    <row r="290" spans="3:4" s="105" customFormat="1" ht="12.75">
      <c r="C290" s="106"/>
      <c r="D290" s="104"/>
    </row>
    <row r="291" spans="3:4" s="105" customFormat="1" ht="12.75">
      <c r="C291" s="106"/>
      <c r="D291" s="104"/>
    </row>
    <row r="292" spans="3:4" s="105" customFormat="1" ht="12.75">
      <c r="C292" s="106"/>
      <c r="D292" s="104"/>
    </row>
    <row r="293" spans="3:4" s="105" customFormat="1" ht="12.75">
      <c r="C293" s="106"/>
      <c r="D293" s="104"/>
    </row>
    <row r="294" spans="3:4" s="105" customFormat="1" ht="12.75">
      <c r="C294" s="106"/>
      <c r="D294" s="104"/>
    </row>
    <row r="295" spans="3:4" s="105" customFormat="1" ht="12.75">
      <c r="C295" s="106"/>
      <c r="D295" s="104"/>
    </row>
    <row r="296" spans="3:4" s="105" customFormat="1" ht="12.75">
      <c r="C296" s="106"/>
      <c r="D296" s="104"/>
    </row>
    <row r="297" spans="3:4" s="105" customFormat="1" ht="12.75">
      <c r="C297" s="106"/>
      <c r="D297" s="104"/>
    </row>
    <row r="298" spans="3:4" s="105" customFormat="1" ht="12.75">
      <c r="C298" s="106"/>
      <c r="D298" s="104"/>
    </row>
    <row r="299" spans="3:4" s="105" customFormat="1" ht="12.75">
      <c r="C299" s="106"/>
      <c r="D299" s="104"/>
    </row>
    <row r="300" spans="3:4" s="105" customFormat="1" ht="12.75">
      <c r="C300" s="106"/>
      <c r="D300" s="104"/>
    </row>
    <row r="301" spans="3:4" s="105" customFormat="1" ht="12.75">
      <c r="C301" s="106"/>
      <c r="D301" s="104"/>
    </row>
    <row r="302" spans="3:4" s="105" customFormat="1" ht="12.75">
      <c r="C302" s="106"/>
      <c r="D302" s="104"/>
    </row>
    <row r="303" spans="3:4" s="105" customFormat="1" ht="12.75">
      <c r="C303" s="106"/>
      <c r="D303" s="104"/>
    </row>
    <row r="304" spans="3:4" s="105" customFormat="1" ht="12.75">
      <c r="C304" s="106"/>
      <c r="D304" s="104"/>
    </row>
    <row r="305" spans="3:4" s="105" customFormat="1" ht="12.75">
      <c r="C305" s="106"/>
      <c r="D305" s="104"/>
    </row>
    <row r="306" spans="4:4" s="105" customFormat="1" ht="12.75">
      <c r="D306" s="104"/>
    </row>
    <row r="307" spans="4:4" s="105" customFormat="1" ht="12.75">
      <c r="D307" s="104"/>
    </row>
    <row r="308" spans="4:4" s="105" customFormat="1" ht="12.75">
      <c r="D308" s="104"/>
    </row>
    <row r="309" spans="4:4" s="105" customFormat="1" ht="12.75">
      <c r="D309" s="104"/>
    </row>
    <row r="310" spans="4:4" s="105" customFormat="1" ht="12.75">
      <c r="D310" s="104"/>
    </row>
    <row r="311" spans="4:4" s="105" customFormat="1" ht="12.75">
      <c r="D311" s="104"/>
    </row>
    <row r="312" spans="4:4" s="105" customFormat="1" ht="12.75">
      <c r="D312" s="104"/>
    </row>
    <row r="313" spans="4:4" s="105" customFormat="1" ht="12.75">
      <c r="D313" s="104"/>
    </row>
    <row r="314" spans="4:4" s="105" customFormat="1" ht="12.75">
      <c r="D314" s="104"/>
    </row>
    <row r="315" spans="4:4" s="105" customFormat="1" ht="12.75">
      <c r="D315" s="104"/>
    </row>
    <row r="316" spans="4:4" s="105" customFormat="1" ht="12.75">
      <c r="D316" s="104"/>
    </row>
    <row r="317" spans="4:4" s="105" customFormat="1" ht="12.75">
      <c r="D317" s="104"/>
    </row>
    <row r="318" spans="4:4" s="105" customFormat="1" ht="12.75">
      <c r="D318" s="104"/>
    </row>
    <row r="319" spans="4:4" s="105" customFormat="1" ht="12.75">
      <c r="D319" s="104"/>
    </row>
    <row r="320" spans="4:4" s="105" customFormat="1" ht="12.75">
      <c r="D320" s="104"/>
    </row>
    <row r="321" spans="4:4" s="105" customFormat="1" ht="12.75">
      <c r="D321" s="104"/>
    </row>
    <row r="322" spans="4:4" s="105" customFormat="1" ht="12.75">
      <c r="D322" s="104"/>
    </row>
    <row r="323" spans="4:4" s="105" customFormat="1" ht="12.75">
      <c r="D323" s="104"/>
    </row>
    <row r="324" spans="4:4" s="105" customFormat="1" ht="12.75">
      <c r="D324" s="104"/>
    </row>
    <row r="325" spans="4:4" s="105" customFormat="1" ht="12.75">
      <c r="D325" s="104"/>
    </row>
    <row r="326" spans="4:4" s="105" customFormat="1" ht="12.75">
      <c r="D326" s="104"/>
    </row>
    <row r="327" spans="4:4" s="105" customFormat="1" ht="12.75">
      <c r="D327" s="104"/>
    </row>
    <row r="328" spans="4:4" s="105" customFormat="1" ht="12.75">
      <c r="D328" s="104"/>
    </row>
    <row r="329" spans="4:4" s="105" customFormat="1" ht="12.75" thickBot="1">
      <c r="D329" s="104"/>
    </row>
  </sheetData>
  <sheetProtection algorithmName="SHA-512" hashValue="ylYebO3q8CE/Fvh8j/SX9L3hgVwsGlLS7KNCBQK5ay5P9fCkeQamvmRrd2tzgYwbsxYoFlDL9srDs0PRtL6V4w==" saltValue="xxDJFQGgzF/KsSGN8bm4og==" spinCount="100000" sheet="1" objects="1" scenarios="1"/>
  <mergeCells count="5">
    <mergeCell ref="A1:F1"/>
    <mergeCell ref="A2:E2"/>
    <mergeCell ref="A3:F3"/>
    <mergeCell ref="A4:F4"/>
    <mergeCell ref="A5:F5"/>
  </mergeCells>
  <pageMargins left="0.1968503937007874" right="0.1968503937007874" top="0.3937007874015748" bottom="0.3937007874015748" header="0.31496062992125984" footer="0.31496062992125984"/>
  <pageSetup fitToHeight="19" orientation="portrait" paperSize="9" scale="82" r:id="rId3"/>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pageSetUpPr fitToPage="1"/>
  </sheetPr>
  <dimension ref="A1:O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B8" sqref="B8"/>
    </sheetView>
  </sheetViews>
  <sheetFormatPr defaultColWidth="9.144285714285713" defaultRowHeight="12.75"/>
  <cols>
    <col min="1" max="1" width="12.714285714285714" style="4" customWidth="1"/>
    <col min="2" max="2" width="20.714285714285715" style="4" customWidth="1"/>
    <col min="3" max="3" width="26.714285714285715" style="4" customWidth="1"/>
    <col min="4" max="4" width="17.714285714285715" style="5" customWidth="1"/>
    <col min="5" max="5" width="20.714285714285715" style="4" customWidth="1"/>
    <col min="6" max="6" width="18.714285714285715" style="4" customWidth="1"/>
    <col min="7" max="7" width="20.714285714285715" style="105" customWidth="1"/>
    <col min="8" max="8" width="18.714285714285715" style="105" customWidth="1"/>
    <col min="9" max="9" width="20.714285714285715" style="105" customWidth="1"/>
    <col min="10" max="10" width="18.714285714285715" style="105" customWidth="1"/>
    <col min="11" max="11" width="9.142857142857142" style="105"/>
    <col min="12" max="12" width="9.142857142857142" style="104"/>
    <col min="13" max="14" width="9.142857142857142" style="105"/>
    <col min="15" max="15" width="0" style="105" hidden="1" customWidth="1"/>
    <col min="16" max="59" width="9.142857142857142" style="105"/>
    <col min="60" max="16384" width="9.142857142857142" style="4"/>
  </cols>
  <sheetData>
    <row r="1" spans="1:10" ht="15" customHeight="1">
      <c r="A1" s="404" t="s">
        <v>2744</v>
      </c>
      <c r="B1" s="292"/>
      <c r="C1" s="292"/>
      <c r="D1" s="292"/>
      <c r="E1" s="292"/>
      <c r="F1" s="292"/>
      <c r="G1" s="238"/>
      <c r="H1" s="238"/>
      <c r="I1" s="238"/>
      <c r="J1" s="238"/>
    </row>
    <row r="2" spans="1:10" ht="15" customHeight="1">
      <c r="A2" s="405" t="s">
        <v>2745</v>
      </c>
      <c r="B2" s="405"/>
      <c r="C2" s="405"/>
      <c r="D2" s="405"/>
      <c r="E2" s="405"/>
      <c r="F2" s="405"/>
      <c r="G2" s="405"/>
      <c r="H2" s="405"/>
      <c r="I2" s="406"/>
      <c r="J2" s="223" t="s">
        <v>2746</v>
      </c>
    </row>
    <row r="3" spans="1:10" ht="15" customHeight="1">
      <c r="A3" s="407" t="s">
        <v>2429</v>
      </c>
      <c r="B3" s="310"/>
      <c r="C3" s="310"/>
      <c r="D3" s="310"/>
      <c r="E3" s="310"/>
      <c r="F3" s="310"/>
      <c r="G3" s="310"/>
      <c r="H3" s="310"/>
      <c r="I3" s="310"/>
      <c r="J3" s="310"/>
    </row>
    <row r="4" spans="1:15" ht="15" customHeight="1">
      <c r="A4" s="408" t="s">
        <v>2749</v>
      </c>
      <c r="B4" s="310"/>
      <c r="C4" s="310"/>
      <c r="D4" s="310"/>
      <c r="E4" s="310"/>
      <c r="F4" s="310"/>
      <c r="G4" s="310"/>
      <c r="H4" s="310"/>
      <c r="I4" s="310"/>
      <c r="J4" s="310"/>
      <c r="O4" s="105" t="s">
        <v>2333</v>
      </c>
    </row>
    <row r="5" spans="1:15" ht="15" customHeight="1" thickBot="1">
      <c r="A5" s="411"/>
      <c r="B5" s="310"/>
      <c r="C5" s="310"/>
      <c r="D5" s="310"/>
      <c r="E5" s="310"/>
      <c r="F5" s="310"/>
      <c r="G5" s="310"/>
      <c r="H5" s="310"/>
      <c r="I5" s="310"/>
      <c r="J5" s="310"/>
      <c r="O5" s="105" t="s">
        <v>2334</v>
      </c>
    </row>
    <row r="6" spans="1:14" ht="30" customHeight="1">
      <c r="A6" s="170" t="s">
        <v>523</v>
      </c>
      <c r="B6" s="176" t="s">
        <v>2748</v>
      </c>
      <c r="C6" s="171" t="s">
        <v>2345</v>
      </c>
      <c r="D6" s="171" t="s">
        <v>2747</v>
      </c>
      <c r="E6" s="171" t="s">
        <v>2330</v>
      </c>
      <c r="F6" s="172" t="s">
        <v>2327</v>
      </c>
      <c r="G6" s="171" t="s">
        <v>2331</v>
      </c>
      <c r="H6" s="172" t="s">
        <v>2328</v>
      </c>
      <c r="I6" s="171" t="s">
        <v>2332</v>
      </c>
      <c r="J6" s="172" t="s">
        <v>2329</v>
      </c>
      <c r="L6" s="108" t="s">
        <v>2335</v>
      </c>
      <c r="M6" s="108" t="s">
        <v>2771</v>
      </c>
      <c r="N6" s="108" t="s">
        <v>2772</v>
      </c>
    </row>
    <row r="7" spans="1:10" ht="15" customHeight="1" thickBot="1">
      <c r="A7" s="137" t="s">
        <v>2381</v>
      </c>
      <c r="B7" s="138" t="s">
        <v>2382</v>
      </c>
      <c r="C7" s="138" t="s">
        <v>2383</v>
      </c>
      <c r="D7" s="138" t="s">
        <v>2384</v>
      </c>
      <c r="E7" s="138" t="s">
        <v>2385</v>
      </c>
      <c r="F7" s="138" t="s">
        <v>2386</v>
      </c>
      <c r="G7" s="137" t="s">
        <v>2387</v>
      </c>
      <c r="H7" s="138" t="s">
        <v>2388</v>
      </c>
      <c r="I7" s="137" t="s">
        <v>2389</v>
      </c>
      <c r="J7" s="139" t="s">
        <v>2390</v>
      </c>
    </row>
    <row r="8" spans="1:14" ht="15" customHeight="1" thickTop="1">
      <c r="A8" s="134">
        <v>1.0</v>
      </c>
      <c r="B8" s="195"/>
      <c r="C8" s="195"/>
      <c r="D8" s="193"/>
      <c r="E8" s="194"/>
      <c r="F8" s="194"/>
      <c r="G8" s="194"/>
      <c r="H8" s="194"/>
      <c r="I8" s="194"/>
      <c r="J8" s="208"/>
      <c r="L8" s="107" t="str">
        <f>IF(IF((OR(ABS(E8*0.21-F8)&gt;15,ABS(E8*0.21-F8)&gt;ABS(E8*0.001))),0,1)=1,T($O$4),T($O$5))</f>
        <v>OK</v>
      </c>
      <c r="M8" s="107" t="str">
        <f t="shared" si="0" ref="M8:M17">IF(IF((OR(ABS(G8*0.12-H8)&gt;15,ABS(G8*0.12-H8)&gt;ABS(G8*0.001))),0,1)=1,T($O$4),T($O$5))</f>
        <v>OK</v>
      </c>
      <c r="N8" s="107" t="str">
        <f>IF(IF((OR(ABS(I8*0.1-J8)&gt;15,ABS(I8*0.1-J8)&gt;ABS(I8*0.001))),0,1)=1,T($O$4),T($O$5))</f>
        <v>OK</v>
      </c>
    </row>
    <row r="9" spans="1:14" ht="15" customHeight="1">
      <c r="A9" s="135">
        <v>2.0</v>
      </c>
      <c r="B9" s="199"/>
      <c r="C9" s="199"/>
      <c r="D9" s="197"/>
      <c r="E9" s="198"/>
      <c r="F9" s="198"/>
      <c r="G9" s="198"/>
      <c r="H9" s="198"/>
      <c r="I9" s="198"/>
      <c r="J9" s="209"/>
      <c r="L9" s="107" t="str">
        <f>IF(IF((OR(ABS(E9*0.21-F9)&gt;15,ABS(E9*0.21-F9)&gt;ABS(E9*0.001))),0,1)=1,T($O$4),T($O$5))</f>
        <v>OK</v>
      </c>
      <c r="M9" s="107" t="str">
        <f t="shared" si="0"/>
        <v>OK</v>
      </c>
      <c r="N9" s="107" t="str">
        <f>IF(IF((OR(ABS(I9*0.1-J9)&gt;15,ABS(I9*0.1-J9)&gt;ABS(I9*0.001))),0,1)=1,T($O$4),T($O$5))</f>
        <v>OK</v>
      </c>
    </row>
    <row r="10" spans="1:14" ht="15" customHeight="1">
      <c r="A10" s="135">
        <v>3.0</v>
      </c>
      <c r="B10" s="199"/>
      <c r="C10" s="199"/>
      <c r="D10" s="197"/>
      <c r="E10" s="198"/>
      <c r="F10" s="210"/>
      <c r="G10" s="198"/>
      <c r="H10" s="210"/>
      <c r="I10" s="198"/>
      <c r="J10" s="211"/>
      <c r="L10" s="107" t="str">
        <f t="shared" si="1" ref="L10:L17">IF(IF((OR(ABS(E10*0.21-F10)&gt;15,ABS(E10*0.21-F10)&gt;ABS(E10*0.001))),0,1)=1,T($O$4),T($O$5))</f>
        <v>OK</v>
      </c>
      <c r="M10" s="107" t="str">
        <f t="shared" si="0"/>
        <v>OK</v>
      </c>
      <c r="N10" s="107" t="str">
        <f t="shared" si="2" ref="N10:N17">IF(IF((OR(ABS(I10*0.1-J10)&gt;15,ABS(I10*0.1-J10)&gt;ABS(I10*0.001))),0,1)=1,T($O$4),T($O$5))</f>
        <v>OK</v>
      </c>
    </row>
    <row r="11" spans="1:14" ht="15" customHeight="1">
      <c r="A11" s="135">
        <v>4.0</v>
      </c>
      <c r="B11" s="199"/>
      <c r="C11" s="199"/>
      <c r="D11" s="197"/>
      <c r="E11" s="198"/>
      <c r="F11" s="210"/>
      <c r="G11" s="198"/>
      <c r="H11" s="210"/>
      <c r="I11" s="198"/>
      <c r="J11" s="211"/>
      <c r="L11" s="107" t="str">
        <f t="shared" si="1"/>
        <v>OK</v>
      </c>
      <c r="M11" s="107" t="str">
        <f t="shared" si="0"/>
        <v>OK</v>
      </c>
      <c r="N11" s="107" t="str">
        <f t="shared" si="2"/>
        <v>OK</v>
      </c>
    </row>
    <row r="12" spans="1:14" ht="15" customHeight="1">
      <c r="A12" s="135">
        <v>5.0</v>
      </c>
      <c r="B12" s="199"/>
      <c r="C12" s="199"/>
      <c r="D12" s="197"/>
      <c r="E12" s="198"/>
      <c r="F12" s="210"/>
      <c r="G12" s="198"/>
      <c r="H12" s="210"/>
      <c r="I12" s="198"/>
      <c r="J12" s="211"/>
      <c r="L12" s="107" t="str">
        <f t="shared" si="1"/>
        <v>OK</v>
      </c>
      <c r="M12" s="107" t="str">
        <f t="shared" si="0"/>
        <v>OK</v>
      </c>
      <c r="N12" s="107" t="str">
        <f t="shared" si="2"/>
        <v>OK</v>
      </c>
    </row>
    <row r="13" spans="1:14" ht="15" customHeight="1">
      <c r="A13" s="135">
        <v>6.0</v>
      </c>
      <c r="B13" s="199"/>
      <c r="C13" s="199"/>
      <c r="D13" s="197"/>
      <c r="E13" s="198"/>
      <c r="F13" s="210"/>
      <c r="G13" s="198"/>
      <c r="H13" s="210"/>
      <c r="I13" s="198"/>
      <c r="J13" s="211"/>
      <c r="L13" s="107" t="str">
        <f t="shared" si="1"/>
        <v>OK</v>
      </c>
      <c r="M13" s="107" t="str">
        <f t="shared" si="0"/>
        <v>OK</v>
      </c>
      <c r="N13" s="107" t="str">
        <f t="shared" si="2"/>
        <v>OK</v>
      </c>
    </row>
    <row r="14" spans="1:14" ht="15" customHeight="1">
      <c r="A14" s="135">
        <v>7.0</v>
      </c>
      <c r="B14" s="199"/>
      <c r="C14" s="199"/>
      <c r="D14" s="197"/>
      <c r="E14" s="198"/>
      <c r="F14" s="210"/>
      <c r="G14" s="198"/>
      <c r="H14" s="210"/>
      <c r="I14" s="198"/>
      <c r="J14" s="211"/>
      <c r="L14" s="107" t="str">
        <f t="shared" si="1"/>
        <v>OK</v>
      </c>
      <c r="M14" s="107" t="str">
        <f t="shared" si="0"/>
        <v>OK</v>
      </c>
      <c r="N14" s="107" t="str">
        <f t="shared" si="2"/>
        <v>OK</v>
      </c>
    </row>
    <row r="15" spans="1:14" ht="15" customHeight="1">
      <c r="A15" s="135">
        <v>8.0</v>
      </c>
      <c r="B15" s="199"/>
      <c r="C15" s="199"/>
      <c r="D15" s="197"/>
      <c r="E15" s="198"/>
      <c r="F15" s="210"/>
      <c r="G15" s="198"/>
      <c r="H15" s="210"/>
      <c r="I15" s="198"/>
      <c r="J15" s="211"/>
      <c r="L15" s="107" t="str">
        <f t="shared" si="1"/>
        <v>OK</v>
      </c>
      <c r="M15" s="107" t="str">
        <f t="shared" si="0"/>
        <v>OK</v>
      </c>
      <c r="N15" s="107" t="str">
        <f t="shared" si="2"/>
        <v>OK</v>
      </c>
    </row>
    <row r="16" spans="1:14" ht="15" customHeight="1">
      <c r="A16" s="135">
        <v>9.0</v>
      </c>
      <c r="B16" s="199"/>
      <c r="C16" s="199"/>
      <c r="D16" s="197"/>
      <c r="E16" s="198"/>
      <c r="F16" s="210"/>
      <c r="G16" s="198"/>
      <c r="H16" s="210"/>
      <c r="I16" s="198"/>
      <c r="J16" s="211"/>
      <c r="L16" s="107" t="str">
        <f t="shared" si="1"/>
        <v>OK</v>
      </c>
      <c r="M16" s="107" t="str">
        <f t="shared" si="0"/>
        <v>OK</v>
      </c>
      <c r="N16" s="107" t="str">
        <f t="shared" si="2"/>
        <v>OK</v>
      </c>
    </row>
    <row r="17" spans="1:14" ht="15" customHeight="1">
      <c r="A17" s="136">
        <v>10.0</v>
      </c>
      <c r="B17" s="203"/>
      <c r="C17" s="203"/>
      <c r="D17" s="201"/>
      <c r="E17" s="202"/>
      <c r="F17" s="212"/>
      <c r="G17" s="202"/>
      <c r="H17" s="212"/>
      <c r="I17" s="202"/>
      <c r="J17" s="213"/>
      <c r="L17" s="107" t="str">
        <f t="shared" si="1"/>
        <v>OK</v>
      </c>
      <c r="M17" s="107" t="str">
        <f t="shared" si="0"/>
        <v>OK</v>
      </c>
      <c r="N17" s="107" t="str">
        <f t="shared" si="2"/>
        <v>OK</v>
      </c>
    </row>
    <row r="18" spans="1:12" s="105" customFormat="1" ht="12.75">
      <c r="A18" s="104"/>
      <c r="C18" s="106"/>
      <c r="D18" s="104"/>
      <c r="L18" s="104"/>
    </row>
    <row r="19" spans="1:12" s="105" customFormat="1" ht="12.75">
      <c r="A19" s="104"/>
      <c r="C19" s="106"/>
      <c r="D19" s="104"/>
      <c r="L19" s="104"/>
    </row>
    <row r="20" spans="1:12" s="105" customFormat="1" ht="12.75">
      <c r="A20" s="104"/>
      <c r="C20" s="106"/>
      <c r="D20" s="104"/>
      <c r="L20" s="104"/>
    </row>
    <row r="21" spans="1:12" s="105" customFormat="1" ht="12.75">
      <c r="A21" s="104"/>
      <c r="C21" s="106"/>
      <c r="D21" s="104"/>
      <c r="L21" s="104"/>
    </row>
    <row r="22" spans="1:12" s="105" customFormat="1" ht="12.75">
      <c r="A22" s="104"/>
      <c r="C22" s="106"/>
      <c r="D22" s="104"/>
      <c r="L22" s="104"/>
    </row>
    <row r="23" spans="1:12" s="105" customFormat="1" ht="12.75">
      <c r="A23" s="104"/>
      <c r="C23" s="106"/>
      <c r="D23" s="104"/>
      <c r="L23" s="104"/>
    </row>
    <row r="24" spans="1:12" s="105" customFormat="1" ht="12.75">
      <c r="A24" s="104"/>
      <c r="C24" s="106"/>
      <c r="D24" s="104"/>
      <c r="L24" s="104"/>
    </row>
    <row r="25" spans="1:12" s="105" customFormat="1" ht="12.75">
      <c r="A25" s="104"/>
      <c r="C25" s="106"/>
      <c r="D25" s="104"/>
      <c r="L25" s="104"/>
    </row>
    <row r="26" spans="1:12" s="105" customFormat="1" ht="12.75">
      <c r="A26" s="104"/>
      <c r="C26" s="106"/>
      <c r="D26" s="104"/>
      <c r="L26" s="104"/>
    </row>
    <row r="27" spans="1:12" s="105" customFormat="1" ht="12.75">
      <c r="A27" s="104"/>
      <c r="C27" s="106"/>
      <c r="D27" s="104"/>
      <c r="L27" s="104"/>
    </row>
    <row r="28" spans="1:12" s="105" customFormat="1" ht="12.75">
      <c r="A28" s="104"/>
      <c r="C28" s="106"/>
      <c r="D28" s="104"/>
      <c r="L28" s="104"/>
    </row>
    <row r="29" spans="1:12" s="105" customFormat="1" ht="12.75">
      <c r="A29" s="104"/>
      <c r="C29" s="106"/>
      <c r="D29" s="104"/>
      <c r="L29" s="104"/>
    </row>
    <row r="30" spans="1:12" s="105" customFormat="1" ht="12.75">
      <c r="A30" s="104"/>
      <c r="C30" s="106"/>
      <c r="D30" s="104"/>
      <c r="L30" s="104"/>
    </row>
    <row r="31" spans="1:12" s="105" customFormat="1" ht="12.75">
      <c r="A31" s="104"/>
      <c r="C31" s="106"/>
      <c r="D31" s="104"/>
      <c r="L31" s="104"/>
    </row>
    <row r="32" spans="1:12" s="105" customFormat="1" ht="12.75">
      <c r="A32" s="104"/>
      <c r="C32" s="106"/>
      <c r="D32" s="104"/>
      <c r="L32" s="104"/>
    </row>
    <row r="33" spans="3:12" s="105" customFormat="1" ht="12.75">
      <c r="C33" s="106"/>
      <c r="D33" s="104"/>
      <c r="L33" s="104"/>
    </row>
    <row r="34" spans="3:12" s="105" customFormat="1" ht="12.75">
      <c r="C34" s="106"/>
      <c r="D34" s="104"/>
      <c r="L34" s="104"/>
    </row>
    <row r="35" spans="3:12" s="105" customFormat="1" ht="12.75">
      <c r="C35" s="106"/>
      <c r="D35" s="104"/>
      <c r="L35" s="104"/>
    </row>
    <row r="36" spans="3:12" s="105" customFormat="1" ht="12.75">
      <c r="C36" s="106"/>
      <c r="D36" s="104"/>
      <c r="L36" s="104"/>
    </row>
    <row r="37" spans="3:12" s="105" customFormat="1" ht="12.75">
      <c r="C37" s="106"/>
      <c r="D37" s="104"/>
      <c r="L37" s="104"/>
    </row>
    <row r="38" spans="3:12" s="105" customFormat="1" ht="12.75">
      <c r="C38" s="106"/>
      <c r="D38" s="104"/>
      <c r="L38" s="104"/>
    </row>
    <row r="39" spans="3:12" s="105" customFormat="1" ht="12.75">
      <c r="C39" s="106"/>
      <c r="D39" s="104"/>
      <c r="L39" s="104"/>
    </row>
    <row r="40" spans="3:12" s="105" customFormat="1" ht="12.75">
      <c r="C40" s="106"/>
      <c r="D40" s="104"/>
      <c r="L40" s="104"/>
    </row>
    <row r="41" spans="3:12" s="105" customFormat="1" ht="12.75">
      <c r="C41" s="106"/>
      <c r="D41" s="104"/>
      <c r="L41" s="104"/>
    </row>
    <row r="42" spans="3:12" s="105" customFormat="1" ht="12.75">
      <c r="C42" s="106"/>
      <c r="D42" s="104"/>
      <c r="L42" s="104"/>
    </row>
    <row r="43" spans="3:12" s="105" customFormat="1" ht="12.75">
      <c r="C43" s="106"/>
      <c r="D43" s="104"/>
      <c r="L43" s="104"/>
    </row>
    <row r="44" spans="3:12" s="105" customFormat="1" ht="12.75">
      <c r="C44" s="106"/>
      <c r="D44" s="104"/>
      <c r="L44" s="104"/>
    </row>
    <row r="45" spans="3:12" s="105" customFormat="1" ht="12.75">
      <c r="C45" s="106"/>
      <c r="D45" s="104"/>
      <c r="L45" s="104"/>
    </row>
    <row r="46" spans="3:12" s="105" customFormat="1" ht="12.75">
      <c r="C46" s="106"/>
      <c r="D46" s="104"/>
      <c r="L46" s="104"/>
    </row>
    <row r="47" spans="3:12" s="105" customFormat="1" ht="12.75">
      <c r="C47" s="106"/>
      <c r="D47" s="104"/>
      <c r="L47" s="104"/>
    </row>
    <row r="48" spans="3:12" s="105" customFormat="1" ht="12.75">
      <c r="C48" s="106"/>
      <c r="D48" s="104"/>
      <c r="L48" s="104"/>
    </row>
    <row r="49" spans="3:12" s="105" customFormat="1" ht="12.75">
      <c r="C49" s="106"/>
      <c r="D49" s="104"/>
      <c r="L49" s="104"/>
    </row>
    <row r="50" spans="3:12" s="105" customFormat="1" ht="12.75">
      <c r="C50" s="106"/>
      <c r="D50" s="104"/>
      <c r="L50" s="104"/>
    </row>
    <row r="51" spans="3:12" s="105" customFormat="1" ht="12.75">
      <c r="C51" s="106"/>
      <c r="D51" s="104"/>
      <c r="L51" s="104"/>
    </row>
    <row r="52" spans="3:12" s="105" customFormat="1" ht="12.75">
      <c r="C52" s="106"/>
      <c r="D52" s="104"/>
      <c r="L52" s="104"/>
    </row>
    <row r="53" spans="3:12" s="105" customFormat="1" ht="12.75">
      <c r="C53" s="106"/>
      <c r="D53" s="104"/>
      <c r="L53" s="104"/>
    </row>
    <row r="54" spans="3:12" s="105" customFormat="1" ht="12.75">
      <c r="C54" s="106"/>
      <c r="D54" s="104"/>
      <c r="L54" s="104"/>
    </row>
    <row r="55" spans="3:12" s="105" customFormat="1" ht="12.75">
      <c r="C55" s="106"/>
      <c r="D55" s="104"/>
      <c r="L55" s="104"/>
    </row>
    <row r="56" spans="3:12" s="105" customFormat="1" ht="12.75">
      <c r="C56" s="106"/>
      <c r="D56" s="104"/>
      <c r="L56" s="104"/>
    </row>
    <row r="57" spans="3:12" s="105" customFormat="1" ht="12.75">
      <c r="C57" s="106"/>
      <c r="D57" s="104"/>
      <c r="L57" s="104"/>
    </row>
    <row r="58" spans="3:12" s="105" customFormat="1" ht="12.75">
      <c r="C58" s="106"/>
      <c r="D58" s="104"/>
      <c r="L58" s="104"/>
    </row>
    <row r="59" spans="3:12" s="105" customFormat="1" ht="12.75">
      <c r="C59" s="106"/>
      <c r="D59" s="104"/>
      <c r="L59" s="104"/>
    </row>
    <row r="60" spans="3:12" s="105" customFormat="1" ht="12.75">
      <c r="C60" s="106"/>
      <c r="D60" s="104"/>
      <c r="L60" s="104"/>
    </row>
    <row r="61" spans="3:12" s="105" customFormat="1" ht="12.75">
      <c r="C61" s="106"/>
      <c r="D61" s="104"/>
      <c r="L61" s="104"/>
    </row>
    <row r="62" spans="3:12" s="105" customFormat="1" ht="12.75">
      <c r="C62" s="106"/>
      <c r="D62" s="104"/>
      <c r="L62" s="104"/>
    </row>
    <row r="63" spans="3:12" s="105" customFormat="1" ht="12.75">
      <c r="C63" s="106"/>
      <c r="D63" s="104"/>
      <c r="L63" s="104"/>
    </row>
    <row r="64" spans="3:12" s="105" customFormat="1" ht="12.75">
      <c r="C64" s="106"/>
      <c r="D64" s="104"/>
      <c r="L64" s="104"/>
    </row>
    <row r="65" spans="3:12" s="105" customFormat="1" ht="12.75">
      <c r="C65" s="106"/>
      <c r="D65" s="104"/>
      <c r="L65" s="104"/>
    </row>
    <row r="66" spans="3:12" s="105" customFormat="1" ht="12.75">
      <c r="C66" s="106"/>
      <c r="D66" s="104"/>
      <c r="L66" s="104"/>
    </row>
    <row r="67" spans="3:12" s="105" customFormat="1" ht="12.75">
      <c r="C67" s="106"/>
      <c r="D67" s="104"/>
      <c r="L67" s="104"/>
    </row>
    <row r="68" spans="3:12" s="105" customFormat="1" ht="12.75">
      <c r="C68" s="106"/>
      <c r="D68" s="104"/>
      <c r="L68" s="104"/>
    </row>
    <row r="69" spans="3:12" s="105" customFormat="1" ht="12.75">
      <c r="C69" s="106"/>
      <c r="D69" s="104"/>
      <c r="L69" s="104"/>
    </row>
    <row r="70" spans="3:12" s="105" customFormat="1" ht="12.75">
      <c r="C70" s="106"/>
      <c r="D70" s="104"/>
      <c r="L70" s="104"/>
    </row>
    <row r="71" spans="3:12" s="105" customFormat="1" ht="12.75">
      <c r="C71" s="106"/>
      <c r="D71" s="104"/>
      <c r="L71" s="104"/>
    </row>
    <row r="72" spans="3:12" s="105" customFormat="1" ht="12.75">
      <c r="C72" s="106"/>
      <c r="D72" s="104"/>
      <c r="L72" s="104"/>
    </row>
    <row r="73" spans="3:12" s="105" customFormat="1" ht="12.75">
      <c r="C73" s="106"/>
      <c r="D73" s="104"/>
      <c r="L73" s="104"/>
    </row>
    <row r="74" spans="3:12" s="105" customFormat="1" ht="12.75">
      <c r="C74" s="106"/>
      <c r="D74" s="104"/>
      <c r="L74" s="104"/>
    </row>
    <row r="75" spans="3:12" s="105" customFormat="1" ht="12.75">
      <c r="C75" s="106"/>
      <c r="D75" s="104"/>
      <c r="L75" s="104"/>
    </row>
    <row r="76" spans="3:12" s="105" customFormat="1" ht="12.75">
      <c r="C76" s="106"/>
      <c r="D76" s="104"/>
      <c r="L76" s="104"/>
    </row>
    <row r="77" spans="3:12" s="105" customFormat="1" ht="12.75">
      <c r="C77" s="106"/>
      <c r="D77" s="104"/>
      <c r="L77" s="104"/>
    </row>
    <row r="78" spans="3:12" s="105" customFormat="1" ht="12.75">
      <c r="C78" s="106"/>
      <c r="D78" s="104"/>
      <c r="L78" s="104"/>
    </row>
    <row r="79" spans="3:12" s="105" customFormat="1" ht="12.75">
      <c r="C79" s="106"/>
      <c r="D79" s="104"/>
      <c r="L79" s="104"/>
    </row>
    <row r="80" spans="3:12" s="105" customFormat="1" ht="12.75">
      <c r="C80" s="106"/>
      <c r="D80" s="104"/>
      <c r="L80" s="104"/>
    </row>
    <row r="81" spans="3:12" s="105" customFormat="1" ht="12.75">
      <c r="C81" s="106"/>
      <c r="D81" s="104"/>
      <c r="L81" s="104"/>
    </row>
    <row r="82" spans="3:12" s="105" customFormat="1" ht="12.75">
      <c r="C82" s="106"/>
      <c r="D82" s="104"/>
      <c r="L82" s="104"/>
    </row>
    <row r="83" spans="3:12" s="105" customFormat="1" ht="12.75">
      <c r="C83" s="106"/>
      <c r="D83" s="104"/>
      <c r="L83" s="104"/>
    </row>
    <row r="84" spans="3:12" s="105" customFormat="1" ht="12.75">
      <c r="C84" s="106"/>
      <c r="D84" s="104"/>
      <c r="L84" s="104"/>
    </row>
    <row r="85" spans="3:12" s="105" customFormat="1" ht="12.75">
      <c r="C85" s="106"/>
      <c r="D85" s="104"/>
      <c r="L85" s="104"/>
    </row>
    <row r="86" spans="3:12" s="105" customFormat="1" ht="12.75">
      <c r="C86" s="106"/>
      <c r="D86" s="104"/>
      <c r="L86" s="104"/>
    </row>
    <row r="87" spans="3:12" s="105" customFormat="1" ht="12.75">
      <c r="C87" s="106"/>
      <c r="D87" s="104"/>
      <c r="L87" s="104"/>
    </row>
    <row r="88" spans="3:12" s="105" customFormat="1" ht="12.75">
      <c r="C88" s="106"/>
      <c r="D88" s="104"/>
      <c r="L88" s="104"/>
    </row>
    <row r="89" spans="3:12" s="105" customFormat="1" ht="12.75">
      <c r="C89" s="106"/>
      <c r="D89" s="104"/>
      <c r="L89" s="104"/>
    </row>
    <row r="90" spans="3:12" s="105" customFormat="1" ht="12.75">
      <c r="C90" s="106"/>
      <c r="D90" s="104"/>
      <c r="L90" s="104"/>
    </row>
    <row r="91" spans="3:12" s="105" customFormat="1" ht="12.75">
      <c r="C91" s="106"/>
      <c r="D91" s="104"/>
      <c r="L91" s="104"/>
    </row>
    <row r="92" spans="3:12" s="105" customFormat="1" ht="12.75">
      <c r="C92" s="106"/>
      <c r="D92" s="104"/>
      <c r="L92" s="104"/>
    </row>
    <row r="93" spans="3:12" s="105" customFormat="1" ht="12.75">
      <c r="C93" s="106"/>
      <c r="D93" s="104"/>
      <c r="L93" s="104"/>
    </row>
    <row r="94" spans="3:12" s="105" customFormat="1" ht="12.75">
      <c r="C94" s="106"/>
      <c r="D94" s="104"/>
      <c r="L94" s="104"/>
    </row>
    <row r="95" spans="3:12" s="105" customFormat="1" ht="12.75">
      <c r="C95" s="106"/>
      <c r="D95" s="104"/>
      <c r="L95" s="104"/>
    </row>
    <row r="96" spans="3:12" s="105" customFormat="1" ht="12.75">
      <c r="C96" s="106"/>
      <c r="D96" s="104"/>
      <c r="L96" s="104"/>
    </row>
    <row r="97" spans="3:12" s="105" customFormat="1" ht="12.75">
      <c r="C97" s="106"/>
      <c r="D97" s="104"/>
      <c r="L97" s="104"/>
    </row>
    <row r="98" spans="3:12" s="105" customFormat="1" ht="12.75">
      <c r="C98" s="106"/>
      <c r="D98" s="104"/>
      <c r="L98" s="104"/>
    </row>
    <row r="99" spans="3:12" s="105" customFormat="1" ht="12.75">
      <c r="C99" s="106"/>
      <c r="D99" s="104"/>
      <c r="L99" s="104"/>
    </row>
    <row r="100" spans="3:12" s="105" customFormat="1" ht="12.75">
      <c r="C100" s="106"/>
      <c r="D100" s="104"/>
      <c r="L100" s="104"/>
    </row>
    <row r="101" spans="3:12" s="105" customFormat="1" ht="12.75">
      <c r="C101" s="106"/>
      <c r="D101" s="104"/>
      <c r="L101" s="104"/>
    </row>
    <row r="102" spans="3:12" s="105" customFormat="1" ht="12.75">
      <c r="C102" s="106"/>
      <c r="D102" s="104"/>
      <c r="L102" s="104"/>
    </row>
    <row r="103" spans="3:12" s="105" customFormat="1" ht="12.75">
      <c r="C103" s="106"/>
      <c r="D103" s="104"/>
      <c r="L103" s="104"/>
    </row>
    <row r="104" spans="3:12" s="105" customFormat="1" ht="12.75">
      <c r="C104" s="106"/>
      <c r="D104" s="104"/>
      <c r="L104" s="104"/>
    </row>
    <row r="105" spans="3:12" s="105" customFormat="1" ht="12.75">
      <c r="C105" s="106"/>
      <c r="D105" s="104"/>
      <c r="L105" s="104"/>
    </row>
    <row r="106" spans="3:12" s="105" customFormat="1" ht="12.75">
      <c r="C106" s="106"/>
      <c r="D106" s="104"/>
      <c r="L106" s="104"/>
    </row>
    <row r="107" spans="3:12" s="105" customFormat="1" ht="12.75">
      <c r="C107" s="106"/>
      <c r="D107" s="104"/>
      <c r="L107" s="104"/>
    </row>
    <row r="108" spans="3:12" s="105" customFormat="1" ht="12.75">
      <c r="C108" s="106"/>
      <c r="D108" s="104"/>
      <c r="L108" s="104"/>
    </row>
    <row r="109" spans="3:12" s="105" customFormat="1" ht="12.75">
      <c r="C109" s="106"/>
      <c r="D109" s="104"/>
      <c r="L109" s="104"/>
    </row>
    <row r="110" spans="3:12" s="105" customFormat="1" ht="12.75">
      <c r="C110" s="106"/>
      <c r="D110" s="104"/>
      <c r="L110" s="104"/>
    </row>
    <row r="111" spans="3:12" s="105" customFormat="1" ht="12.75">
      <c r="C111" s="106"/>
      <c r="D111" s="104"/>
      <c r="L111" s="104"/>
    </row>
    <row r="112" spans="3:12" s="105" customFormat="1" ht="12.75">
      <c r="C112" s="106"/>
      <c r="D112" s="104"/>
      <c r="L112" s="104"/>
    </row>
    <row r="113" spans="3:12" s="105" customFormat="1" ht="12.75">
      <c r="C113" s="106"/>
      <c r="D113" s="104"/>
      <c r="L113" s="104"/>
    </row>
    <row r="114" spans="3:12" s="105" customFormat="1" ht="12.75">
      <c r="C114" s="106"/>
      <c r="D114" s="104"/>
      <c r="L114" s="104"/>
    </row>
    <row r="115" spans="3:12" s="105" customFormat="1" ht="12.75">
      <c r="C115" s="106"/>
      <c r="D115" s="104"/>
      <c r="L115" s="104"/>
    </row>
    <row r="116" spans="3:12" s="105" customFormat="1" ht="12.75">
      <c r="C116" s="106"/>
      <c r="D116" s="104"/>
      <c r="L116" s="104"/>
    </row>
    <row r="117" spans="3:12" s="105" customFormat="1" ht="12.75">
      <c r="C117" s="106"/>
      <c r="D117" s="104"/>
      <c r="L117" s="104"/>
    </row>
    <row r="118" spans="3:12" s="105" customFormat="1" ht="12.75">
      <c r="C118" s="106"/>
      <c r="D118" s="104"/>
      <c r="L118" s="104"/>
    </row>
    <row r="119" spans="3:12" s="105" customFormat="1" ht="12.75">
      <c r="C119" s="106"/>
      <c r="D119" s="104"/>
      <c r="L119" s="104"/>
    </row>
    <row r="120" spans="3:12" s="105" customFormat="1" ht="12.75">
      <c r="C120" s="106"/>
      <c r="D120" s="104"/>
      <c r="L120" s="104"/>
    </row>
    <row r="121" spans="3:12" s="105" customFormat="1" ht="12.75">
      <c r="C121" s="106"/>
      <c r="D121" s="104"/>
      <c r="L121" s="104"/>
    </row>
    <row r="122" spans="3:12" s="105" customFormat="1" ht="12.75">
      <c r="C122" s="106"/>
      <c r="D122" s="104"/>
      <c r="L122" s="104"/>
    </row>
    <row r="123" spans="3:12" s="105" customFormat="1" ht="12.75">
      <c r="C123" s="106"/>
      <c r="D123" s="104"/>
      <c r="L123" s="104"/>
    </row>
    <row r="124" spans="3:12" s="105" customFormat="1" ht="12.75">
      <c r="C124" s="106"/>
      <c r="D124" s="104"/>
      <c r="L124" s="104"/>
    </row>
    <row r="125" spans="3:12" s="105" customFormat="1" ht="12.75">
      <c r="C125" s="106"/>
      <c r="D125" s="104"/>
      <c r="L125" s="104"/>
    </row>
    <row r="126" spans="3:12" s="105" customFormat="1" ht="12.75">
      <c r="C126" s="106"/>
      <c r="D126" s="104"/>
      <c r="L126" s="104"/>
    </row>
    <row r="127" spans="3:12" s="105" customFormat="1" ht="12.75">
      <c r="C127" s="106"/>
      <c r="D127" s="104"/>
      <c r="L127" s="104"/>
    </row>
    <row r="128" spans="3:12" s="105" customFormat="1" ht="12.75">
      <c r="C128" s="106"/>
      <c r="D128" s="104"/>
      <c r="L128" s="104"/>
    </row>
    <row r="129" spans="3:12" s="105" customFormat="1" ht="12.75">
      <c r="C129" s="106"/>
      <c r="D129" s="104"/>
      <c r="L129" s="104"/>
    </row>
    <row r="130" spans="3:12" s="105" customFormat="1" ht="12.75">
      <c r="C130" s="106"/>
      <c r="D130" s="104"/>
      <c r="L130" s="104"/>
    </row>
    <row r="131" spans="3:12" s="105" customFormat="1" ht="12.75">
      <c r="C131" s="106"/>
      <c r="D131" s="104"/>
      <c r="L131" s="104"/>
    </row>
    <row r="132" spans="3:12" s="105" customFormat="1" ht="12.75">
      <c r="C132" s="106"/>
      <c r="D132" s="104"/>
      <c r="L132" s="104"/>
    </row>
    <row r="133" spans="3:12" s="105" customFormat="1" ht="12.75">
      <c r="C133" s="106"/>
      <c r="D133" s="104"/>
      <c r="L133" s="104"/>
    </row>
    <row r="134" spans="3:12" s="105" customFormat="1" ht="12.75">
      <c r="C134" s="106"/>
      <c r="D134" s="104"/>
      <c r="L134" s="104"/>
    </row>
    <row r="135" spans="3:12" s="105" customFormat="1" ht="12.75">
      <c r="C135" s="106"/>
      <c r="D135" s="104"/>
      <c r="L135" s="104"/>
    </row>
    <row r="136" spans="3:12" s="105" customFormat="1" ht="12.75">
      <c r="C136" s="106"/>
      <c r="D136" s="104"/>
      <c r="L136" s="104"/>
    </row>
    <row r="137" spans="3:12" s="105" customFormat="1" ht="12.75">
      <c r="C137" s="106"/>
      <c r="D137" s="104"/>
      <c r="L137" s="104"/>
    </row>
    <row r="138" spans="3:12" s="105" customFormat="1" ht="12.75">
      <c r="C138" s="106"/>
      <c r="D138" s="104"/>
      <c r="L138" s="104"/>
    </row>
    <row r="139" spans="3:12" s="105" customFormat="1" ht="12.75">
      <c r="C139" s="106"/>
      <c r="D139" s="104"/>
      <c r="L139" s="104"/>
    </row>
    <row r="140" spans="3:12" s="105" customFormat="1" ht="12.75">
      <c r="C140" s="106"/>
      <c r="D140" s="104"/>
      <c r="L140" s="104"/>
    </row>
    <row r="141" spans="3:12" s="105" customFormat="1" ht="12.75">
      <c r="C141" s="106"/>
      <c r="D141" s="104"/>
      <c r="L141" s="104"/>
    </row>
    <row r="142" spans="3:12" s="105" customFormat="1" ht="12.75">
      <c r="C142" s="106"/>
      <c r="D142" s="104"/>
      <c r="L142" s="104"/>
    </row>
    <row r="143" spans="3:12" s="105" customFormat="1" ht="12.75">
      <c r="C143" s="106"/>
      <c r="D143" s="104"/>
      <c r="L143" s="104"/>
    </row>
    <row r="144" spans="3:12" s="105" customFormat="1" ht="12.75">
      <c r="C144" s="106"/>
      <c r="D144" s="104"/>
      <c r="L144" s="104"/>
    </row>
    <row r="145" spans="3:12" s="105" customFormat="1" ht="12.75">
      <c r="C145" s="106"/>
      <c r="D145" s="104"/>
      <c r="L145" s="104"/>
    </row>
    <row r="146" spans="3:12" s="105" customFormat="1" ht="12.75">
      <c r="C146" s="106"/>
      <c r="D146" s="104"/>
      <c r="L146" s="104"/>
    </row>
    <row r="147" spans="3:12" s="105" customFormat="1" ht="12.75">
      <c r="C147" s="106"/>
      <c r="D147" s="104"/>
      <c r="L147" s="104"/>
    </row>
    <row r="148" spans="3:12" s="105" customFormat="1" ht="12.75">
      <c r="C148" s="106"/>
      <c r="D148" s="104"/>
      <c r="L148" s="104"/>
    </row>
    <row r="149" spans="3:12" s="105" customFormat="1" ht="12.75">
      <c r="C149" s="106"/>
      <c r="D149" s="104"/>
      <c r="L149" s="104"/>
    </row>
    <row r="150" spans="3:12" s="105" customFormat="1" ht="12.75">
      <c r="C150" s="106"/>
      <c r="D150" s="104"/>
      <c r="L150" s="104"/>
    </row>
    <row r="151" spans="3:12" s="105" customFormat="1" ht="12.75">
      <c r="C151" s="106"/>
      <c r="D151" s="104"/>
      <c r="L151" s="104"/>
    </row>
    <row r="152" spans="3:12" s="105" customFormat="1" ht="12.75">
      <c r="C152" s="106"/>
      <c r="D152" s="104"/>
      <c r="L152" s="104"/>
    </row>
    <row r="153" spans="3:12" s="105" customFormat="1" ht="12.75">
      <c r="C153" s="106"/>
      <c r="D153" s="104"/>
      <c r="L153" s="104"/>
    </row>
    <row r="154" spans="3:12" s="105" customFormat="1" ht="12.75">
      <c r="C154" s="106"/>
      <c r="D154" s="104"/>
      <c r="L154" s="104"/>
    </row>
    <row r="155" spans="3:12" s="105" customFormat="1" ht="12.75">
      <c r="C155" s="106"/>
      <c r="D155" s="104"/>
      <c r="L155" s="104"/>
    </row>
    <row r="156" spans="3:12" s="105" customFormat="1" ht="12.75">
      <c r="C156" s="106"/>
      <c r="D156" s="104"/>
      <c r="L156" s="104"/>
    </row>
    <row r="157" spans="3:12" s="105" customFormat="1" ht="12.75">
      <c r="C157" s="106"/>
      <c r="D157" s="104"/>
      <c r="L157" s="104"/>
    </row>
    <row r="158" spans="3:12" s="105" customFormat="1" ht="12.75">
      <c r="C158" s="106"/>
      <c r="D158" s="104"/>
      <c r="L158" s="104"/>
    </row>
    <row r="159" spans="3:12" s="105" customFormat="1" ht="12.75">
      <c r="C159" s="106"/>
      <c r="D159" s="104"/>
      <c r="L159" s="104"/>
    </row>
    <row r="160" spans="3:12" s="105" customFormat="1" ht="12.75">
      <c r="C160" s="106"/>
      <c r="D160" s="104"/>
      <c r="L160" s="104"/>
    </row>
    <row r="161" spans="3:12" s="105" customFormat="1" ht="12.75">
      <c r="C161" s="106"/>
      <c r="D161" s="104"/>
      <c r="L161" s="104"/>
    </row>
    <row r="162" spans="3:12" s="105" customFormat="1" ht="12.75">
      <c r="C162" s="106"/>
      <c r="D162" s="104"/>
      <c r="L162" s="104"/>
    </row>
    <row r="163" spans="3:12" s="105" customFormat="1" ht="12.75">
      <c r="C163" s="106"/>
      <c r="D163" s="104"/>
      <c r="L163" s="104"/>
    </row>
    <row r="164" spans="3:12" s="105" customFormat="1" ht="12.75">
      <c r="C164" s="106"/>
      <c r="D164" s="104"/>
      <c r="L164" s="104"/>
    </row>
    <row r="165" spans="3:12" s="105" customFormat="1" ht="12.75">
      <c r="C165" s="106"/>
      <c r="D165" s="104"/>
      <c r="L165" s="104"/>
    </row>
    <row r="166" spans="3:12" s="105" customFormat="1" ht="12.75">
      <c r="C166" s="106"/>
      <c r="D166" s="104"/>
      <c r="L166" s="104"/>
    </row>
    <row r="167" spans="3:12" s="105" customFormat="1" ht="12.75">
      <c r="C167" s="106"/>
      <c r="D167" s="104"/>
      <c r="L167" s="104"/>
    </row>
    <row r="168" spans="3:12" s="105" customFormat="1" ht="12.75">
      <c r="C168" s="106"/>
      <c r="D168" s="104"/>
      <c r="L168" s="104"/>
    </row>
    <row r="169" spans="3:12" s="105" customFormat="1" ht="12.75">
      <c r="C169" s="106"/>
      <c r="D169" s="104"/>
      <c r="L169" s="104"/>
    </row>
    <row r="170" spans="3:12" s="105" customFormat="1" ht="12.75">
      <c r="C170" s="106"/>
      <c r="D170" s="104"/>
      <c r="L170" s="104"/>
    </row>
    <row r="171" spans="3:12" s="105" customFormat="1" ht="12.75">
      <c r="C171" s="106"/>
      <c r="D171" s="104"/>
      <c r="L171" s="104"/>
    </row>
    <row r="172" spans="3:12" s="105" customFormat="1" ht="12.75">
      <c r="C172" s="106"/>
      <c r="D172" s="104"/>
      <c r="L172" s="104"/>
    </row>
    <row r="173" spans="3:12" s="105" customFormat="1" ht="12.75">
      <c r="C173" s="106"/>
      <c r="D173" s="104"/>
      <c r="L173" s="104"/>
    </row>
    <row r="174" spans="3:12" s="105" customFormat="1" ht="12.75">
      <c r="C174" s="106"/>
      <c r="D174" s="104"/>
      <c r="L174" s="104"/>
    </row>
    <row r="175" spans="3:12" s="105" customFormat="1" ht="12.75">
      <c r="C175" s="106"/>
      <c r="D175" s="104"/>
      <c r="L175" s="104"/>
    </row>
    <row r="176" spans="3:12" s="105" customFormat="1" ht="12.75">
      <c r="C176" s="106"/>
      <c r="D176" s="104"/>
      <c r="L176" s="104"/>
    </row>
    <row r="177" spans="3:12" s="105" customFormat="1" ht="12.75">
      <c r="C177" s="106"/>
      <c r="D177" s="104"/>
      <c r="L177" s="104"/>
    </row>
    <row r="178" spans="3:12" s="105" customFormat="1" ht="12.75">
      <c r="C178" s="106"/>
      <c r="D178" s="104"/>
      <c r="L178" s="104"/>
    </row>
    <row r="179" spans="3:12" s="105" customFormat="1" ht="12.75">
      <c r="C179" s="106"/>
      <c r="D179" s="104"/>
      <c r="L179" s="104"/>
    </row>
    <row r="180" spans="3:12" s="105" customFormat="1" ht="12.75">
      <c r="C180" s="106"/>
      <c r="D180" s="104"/>
      <c r="L180" s="104"/>
    </row>
    <row r="181" spans="3:12" s="105" customFormat="1" ht="12.75">
      <c r="C181" s="106"/>
      <c r="D181" s="104"/>
      <c r="L181" s="104"/>
    </row>
    <row r="182" spans="3:12" s="105" customFormat="1" ht="12.75">
      <c r="C182" s="106"/>
      <c r="D182" s="104"/>
      <c r="L182" s="104"/>
    </row>
    <row r="183" spans="3:12" s="105" customFormat="1" ht="12.75">
      <c r="C183" s="106"/>
      <c r="D183" s="104"/>
      <c r="L183" s="104"/>
    </row>
    <row r="184" spans="3:12" s="105" customFormat="1" ht="12.75">
      <c r="C184" s="106"/>
      <c r="D184" s="104"/>
      <c r="L184" s="104"/>
    </row>
    <row r="185" spans="3:12" s="105" customFormat="1" ht="12.75">
      <c r="C185" s="106"/>
      <c r="D185" s="104"/>
      <c r="L185" s="104"/>
    </row>
    <row r="186" spans="3:12" s="105" customFormat="1" ht="12.75">
      <c r="C186" s="106"/>
      <c r="D186" s="104"/>
      <c r="L186" s="104"/>
    </row>
    <row r="187" spans="3:12" s="105" customFormat="1" ht="12.75">
      <c r="C187" s="106"/>
      <c r="D187" s="104"/>
      <c r="L187" s="104"/>
    </row>
    <row r="188" spans="3:12" s="105" customFormat="1" ht="12.75">
      <c r="C188" s="106"/>
      <c r="D188" s="104"/>
      <c r="L188" s="104"/>
    </row>
    <row r="189" spans="3:12" s="105" customFormat="1" ht="12.75">
      <c r="C189" s="106"/>
      <c r="D189" s="104"/>
      <c r="L189" s="104"/>
    </row>
    <row r="190" spans="3:12" s="105" customFormat="1" ht="12.75">
      <c r="C190" s="106"/>
      <c r="D190" s="104"/>
      <c r="L190" s="104"/>
    </row>
    <row r="191" spans="3:12" s="105" customFormat="1" ht="12.75">
      <c r="C191" s="106"/>
      <c r="D191" s="104"/>
      <c r="L191" s="104"/>
    </row>
    <row r="192" spans="3:12" s="105" customFormat="1" ht="12.75">
      <c r="C192" s="106"/>
      <c r="D192" s="104"/>
      <c r="L192" s="104"/>
    </row>
    <row r="193" spans="3:12" s="105" customFormat="1" ht="12.75">
      <c r="C193" s="106"/>
      <c r="D193" s="104"/>
      <c r="L193" s="104"/>
    </row>
    <row r="194" spans="3:12" s="105" customFormat="1" ht="12.75">
      <c r="C194" s="106"/>
      <c r="D194" s="104"/>
      <c r="L194" s="104"/>
    </row>
    <row r="195" spans="3:12" s="105" customFormat="1" ht="12.75">
      <c r="C195" s="106"/>
      <c r="D195" s="104"/>
      <c r="L195" s="104"/>
    </row>
    <row r="196" spans="3:12" s="105" customFormat="1" ht="12.75">
      <c r="C196" s="106"/>
      <c r="D196" s="104"/>
      <c r="L196" s="104"/>
    </row>
    <row r="197" spans="3:12" s="105" customFormat="1" ht="12.75">
      <c r="C197" s="106"/>
      <c r="D197" s="104"/>
      <c r="L197" s="104"/>
    </row>
    <row r="198" spans="3:12" s="105" customFormat="1" ht="12.75">
      <c r="C198" s="106"/>
      <c r="D198" s="104"/>
      <c r="L198" s="104"/>
    </row>
    <row r="199" spans="3:12" s="105" customFormat="1" ht="12.75">
      <c r="C199" s="106"/>
      <c r="D199" s="104"/>
      <c r="L199" s="104"/>
    </row>
    <row r="200" spans="3:12" s="105" customFormat="1" ht="12.75">
      <c r="C200" s="106"/>
      <c r="D200" s="104"/>
      <c r="L200" s="104"/>
    </row>
    <row r="201" spans="3:12" s="105" customFormat="1" ht="12.75">
      <c r="C201" s="106"/>
      <c r="D201" s="104"/>
      <c r="L201" s="104"/>
    </row>
    <row r="202" spans="3:12" s="105" customFormat="1" ht="12.75">
      <c r="C202" s="106"/>
      <c r="D202" s="104"/>
      <c r="L202" s="104"/>
    </row>
    <row r="203" spans="3:12" s="105" customFormat="1" ht="12.75">
      <c r="C203" s="106"/>
      <c r="D203" s="104"/>
      <c r="L203" s="104"/>
    </row>
    <row r="204" spans="3:12" s="105" customFormat="1" ht="12.75">
      <c r="C204" s="106"/>
      <c r="D204" s="104"/>
      <c r="L204" s="104"/>
    </row>
    <row r="205" spans="3:12" s="105" customFormat="1" ht="12.75">
      <c r="C205" s="106"/>
      <c r="D205" s="104"/>
      <c r="L205" s="104"/>
    </row>
    <row r="206" spans="3:12" s="105" customFormat="1" ht="12.75">
      <c r="C206" s="106"/>
      <c r="D206" s="104"/>
      <c r="L206" s="104"/>
    </row>
    <row r="207" spans="3:12" s="105" customFormat="1" ht="12.75">
      <c r="C207" s="106"/>
      <c r="D207" s="104"/>
      <c r="L207" s="104"/>
    </row>
    <row r="208" spans="3:12" s="105" customFormat="1" ht="12.75">
      <c r="C208" s="106"/>
      <c r="D208" s="104"/>
      <c r="L208" s="104"/>
    </row>
    <row r="209" spans="3:12" s="105" customFormat="1" ht="12.75">
      <c r="C209" s="106"/>
      <c r="D209" s="104"/>
      <c r="L209" s="104"/>
    </row>
    <row r="210" spans="3:12" s="105" customFormat="1" ht="12.75">
      <c r="C210" s="106"/>
      <c r="D210" s="104"/>
      <c r="L210" s="104"/>
    </row>
    <row r="211" spans="3:12" s="105" customFormat="1" ht="12.75">
      <c r="C211" s="106"/>
      <c r="D211" s="104"/>
      <c r="L211" s="104"/>
    </row>
    <row r="212" spans="3:12" s="105" customFormat="1" ht="12.75">
      <c r="C212" s="106"/>
      <c r="D212" s="104"/>
      <c r="L212" s="104"/>
    </row>
    <row r="213" spans="3:12" s="105" customFormat="1" ht="12.75">
      <c r="C213" s="106"/>
      <c r="D213" s="104"/>
      <c r="L213" s="104"/>
    </row>
    <row r="214" spans="3:12" s="105" customFormat="1" ht="12.75">
      <c r="C214" s="106"/>
      <c r="D214" s="104"/>
      <c r="L214" s="104"/>
    </row>
    <row r="215" spans="3:12" s="105" customFormat="1" ht="12.75">
      <c r="C215" s="106"/>
      <c r="D215" s="104"/>
      <c r="L215" s="104"/>
    </row>
    <row r="216" spans="3:12" s="105" customFormat="1" ht="12.75">
      <c r="C216" s="106"/>
      <c r="D216" s="104"/>
      <c r="L216" s="104"/>
    </row>
    <row r="217" spans="3:12" s="105" customFormat="1" ht="12.75">
      <c r="C217" s="106"/>
      <c r="D217" s="104"/>
      <c r="L217" s="104"/>
    </row>
    <row r="218" spans="3:12" s="105" customFormat="1" ht="12.75">
      <c r="C218" s="106"/>
      <c r="D218" s="104"/>
      <c r="L218" s="104"/>
    </row>
    <row r="219" spans="3:12" s="105" customFormat="1" ht="12.75">
      <c r="C219" s="106"/>
      <c r="D219" s="104"/>
      <c r="L219" s="104"/>
    </row>
    <row r="220" spans="3:12" s="105" customFormat="1" ht="12.75">
      <c r="C220" s="106"/>
      <c r="D220" s="104"/>
      <c r="L220" s="104"/>
    </row>
    <row r="221" spans="3:12" s="105" customFormat="1" ht="12.75">
      <c r="C221" s="106"/>
      <c r="D221" s="104"/>
      <c r="L221" s="104"/>
    </row>
    <row r="222" spans="3:12" s="105" customFormat="1" ht="12.75">
      <c r="C222" s="106"/>
      <c r="D222" s="104"/>
      <c r="L222" s="104"/>
    </row>
    <row r="223" spans="3:12" s="105" customFormat="1" ht="12.75">
      <c r="C223" s="106"/>
      <c r="D223" s="104"/>
      <c r="L223" s="104"/>
    </row>
    <row r="224" spans="3:12" s="105" customFormat="1" ht="12.75">
      <c r="C224" s="106"/>
      <c r="D224" s="104"/>
      <c r="L224" s="104"/>
    </row>
    <row r="225" spans="3:12" s="105" customFormat="1" ht="12.75">
      <c r="C225" s="106"/>
      <c r="D225" s="104"/>
      <c r="L225" s="104"/>
    </row>
    <row r="226" spans="3:12" s="105" customFormat="1" ht="12.75">
      <c r="C226" s="106"/>
      <c r="D226" s="104"/>
      <c r="L226" s="104"/>
    </row>
    <row r="227" spans="3:12" s="105" customFormat="1" ht="12.75">
      <c r="C227" s="106"/>
      <c r="D227" s="104"/>
      <c r="L227" s="104"/>
    </row>
    <row r="228" spans="3:12" s="105" customFormat="1" ht="12.75">
      <c r="C228" s="106"/>
      <c r="D228" s="104"/>
      <c r="L228" s="104"/>
    </row>
    <row r="229" spans="3:12" s="105" customFormat="1" ht="12.75">
      <c r="C229" s="106"/>
      <c r="D229" s="104"/>
      <c r="L229" s="104"/>
    </row>
    <row r="230" spans="3:12" s="105" customFormat="1" ht="12.75">
      <c r="C230" s="106"/>
      <c r="D230" s="104"/>
      <c r="L230" s="104"/>
    </row>
    <row r="231" spans="3:12" s="105" customFormat="1" ht="12.75">
      <c r="C231" s="106"/>
      <c r="D231" s="104"/>
      <c r="L231" s="104"/>
    </row>
    <row r="232" spans="3:12" s="105" customFormat="1" ht="12.75">
      <c r="C232" s="106"/>
      <c r="D232" s="104"/>
      <c r="L232" s="104"/>
    </row>
    <row r="233" spans="3:12" s="105" customFormat="1" ht="12.75">
      <c r="C233" s="106"/>
      <c r="D233" s="104"/>
      <c r="L233" s="104"/>
    </row>
    <row r="234" spans="3:12" s="105" customFormat="1" ht="12.75">
      <c r="C234" s="106"/>
      <c r="D234" s="104"/>
      <c r="L234" s="104"/>
    </row>
    <row r="235" spans="3:12" s="105" customFormat="1" ht="12.75">
      <c r="C235" s="106"/>
      <c r="D235" s="104"/>
      <c r="L235" s="104"/>
    </row>
    <row r="236" spans="3:12" s="105" customFormat="1" ht="12.75">
      <c r="C236" s="106"/>
      <c r="D236" s="104"/>
      <c r="L236" s="104"/>
    </row>
    <row r="237" spans="3:12" s="105" customFormat="1" ht="12.75">
      <c r="C237" s="106"/>
      <c r="D237" s="104"/>
      <c r="L237" s="104"/>
    </row>
    <row r="238" spans="3:12" s="105" customFormat="1" ht="12.75">
      <c r="C238" s="106"/>
      <c r="D238" s="104"/>
      <c r="L238" s="104"/>
    </row>
    <row r="239" spans="3:12" s="105" customFormat="1" ht="12.75">
      <c r="C239" s="106"/>
      <c r="D239" s="104"/>
      <c r="L239" s="104"/>
    </row>
    <row r="240" spans="3:12" s="105" customFormat="1" ht="12.75">
      <c r="C240" s="106"/>
      <c r="D240" s="104"/>
      <c r="L240" s="104"/>
    </row>
    <row r="241" spans="3:12" s="105" customFormat="1" ht="12.75">
      <c r="C241" s="106"/>
      <c r="D241" s="104"/>
      <c r="L241" s="104"/>
    </row>
    <row r="242" spans="3:12" s="105" customFormat="1" ht="12.75">
      <c r="C242" s="106"/>
      <c r="D242" s="104"/>
      <c r="L242" s="104"/>
    </row>
    <row r="243" spans="3:12" s="105" customFormat="1" ht="12.75">
      <c r="C243" s="106"/>
      <c r="D243" s="104"/>
      <c r="L243" s="104"/>
    </row>
    <row r="244" spans="3:12" s="105" customFormat="1" ht="12.75">
      <c r="C244" s="106"/>
      <c r="D244" s="104"/>
      <c r="L244" s="104"/>
    </row>
    <row r="245" spans="3:12" s="105" customFormat="1" ht="12.75">
      <c r="C245" s="106"/>
      <c r="D245" s="104"/>
      <c r="L245" s="104"/>
    </row>
    <row r="246" spans="3:12" s="105" customFormat="1" ht="12.75">
      <c r="C246" s="106"/>
      <c r="D246" s="104"/>
      <c r="L246" s="104"/>
    </row>
    <row r="247" spans="3:12" s="105" customFormat="1" ht="12.75">
      <c r="C247" s="106"/>
      <c r="D247" s="104"/>
      <c r="L247" s="104"/>
    </row>
    <row r="248" spans="3:12" s="105" customFormat="1" ht="12.75">
      <c r="C248" s="106"/>
      <c r="D248" s="104"/>
      <c r="L248" s="104"/>
    </row>
    <row r="249" spans="3:12" s="105" customFormat="1" ht="12.75">
      <c r="C249" s="106"/>
      <c r="D249" s="104"/>
      <c r="L249" s="104"/>
    </row>
    <row r="250" spans="3:12" s="105" customFormat="1" ht="12.75">
      <c r="C250" s="106"/>
      <c r="D250" s="104"/>
      <c r="L250" s="104"/>
    </row>
    <row r="251" spans="3:12" s="105" customFormat="1" ht="12.75">
      <c r="C251" s="106"/>
      <c r="D251" s="104"/>
      <c r="L251" s="104"/>
    </row>
    <row r="252" spans="3:12" s="105" customFormat="1" ht="12.75">
      <c r="C252" s="106"/>
      <c r="D252" s="104"/>
      <c r="L252" s="104"/>
    </row>
    <row r="253" spans="3:12" s="105" customFormat="1" ht="12.75">
      <c r="C253" s="106"/>
      <c r="D253" s="104"/>
      <c r="L253" s="104"/>
    </row>
    <row r="254" spans="3:12" s="105" customFormat="1" ht="12.75">
      <c r="C254" s="106"/>
      <c r="D254" s="104"/>
      <c r="L254" s="104"/>
    </row>
    <row r="255" spans="3:12" s="105" customFormat="1" ht="12.75">
      <c r="C255" s="106"/>
      <c r="D255" s="104"/>
      <c r="L255" s="104"/>
    </row>
    <row r="256" spans="3:12" s="105" customFormat="1" ht="12.75">
      <c r="C256" s="106"/>
      <c r="D256" s="104"/>
      <c r="L256" s="104"/>
    </row>
    <row r="257" spans="3:12" s="105" customFormat="1" ht="12.75">
      <c r="C257" s="106"/>
      <c r="D257" s="104"/>
      <c r="L257" s="104"/>
    </row>
    <row r="258" spans="3:12" s="105" customFormat="1" ht="12.75">
      <c r="C258" s="106"/>
      <c r="D258" s="104"/>
      <c r="L258" s="104"/>
    </row>
    <row r="259" spans="3:12" s="105" customFormat="1" ht="12.75">
      <c r="C259" s="106"/>
      <c r="D259" s="104"/>
      <c r="L259" s="104"/>
    </row>
    <row r="260" spans="3:12" s="105" customFormat="1" ht="12.75">
      <c r="C260" s="106"/>
      <c r="D260" s="104"/>
      <c r="L260" s="104"/>
    </row>
    <row r="261" spans="3:12" s="105" customFormat="1" ht="12.75">
      <c r="C261" s="106"/>
      <c r="D261" s="104"/>
      <c r="L261" s="104"/>
    </row>
    <row r="262" spans="3:12" s="105" customFormat="1" ht="12.75">
      <c r="C262" s="106"/>
      <c r="D262" s="104"/>
      <c r="L262" s="104"/>
    </row>
    <row r="263" spans="3:12" s="105" customFormat="1" ht="12.75">
      <c r="C263" s="106"/>
      <c r="D263" s="104"/>
      <c r="L263" s="104"/>
    </row>
    <row r="264" spans="3:12" s="105" customFormat="1" ht="12.75">
      <c r="C264" s="106"/>
      <c r="D264" s="104"/>
      <c r="L264" s="104"/>
    </row>
    <row r="265" spans="3:12" s="105" customFormat="1" ht="12.75">
      <c r="C265" s="106"/>
      <c r="D265" s="104"/>
      <c r="L265" s="104"/>
    </row>
    <row r="266" spans="3:12" s="105" customFormat="1" ht="12.75">
      <c r="C266" s="106"/>
      <c r="D266" s="104"/>
      <c r="L266" s="104"/>
    </row>
    <row r="267" spans="3:12" s="105" customFormat="1" ht="12.75">
      <c r="C267" s="106"/>
      <c r="D267" s="104"/>
      <c r="L267" s="104"/>
    </row>
    <row r="268" spans="3:12" s="105" customFormat="1" ht="12.75">
      <c r="C268" s="106"/>
      <c r="D268" s="104"/>
      <c r="L268" s="104"/>
    </row>
    <row r="269" spans="3:12" s="105" customFormat="1" ht="12.75">
      <c r="C269" s="106"/>
      <c r="D269" s="104"/>
      <c r="L269" s="104"/>
    </row>
    <row r="270" spans="3:12" s="105" customFormat="1" ht="12.75">
      <c r="C270" s="106"/>
      <c r="D270" s="104"/>
      <c r="L270" s="104"/>
    </row>
    <row r="271" spans="3:12" s="105" customFormat="1" ht="12.75">
      <c r="C271" s="106"/>
      <c r="D271" s="104"/>
      <c r="L271" s="104"/>
    </row>
    <row r="272" spans="3:12" s="105" customFormat="1" ht="12.75">
      <c r="C272" s="106"/>
      <c r="D272" s="104"/>
      <c r="L272" s="104"/>
    </row>
    <row r="273" spans="3:12" s="105" customFormat="1" ht="12.75">
      <c r="C273" s="106"/>
      <c r="D273" s="104"/>
      <c r="L273" s="104"/>
    </row>
    <row r="274" spans="3:12" s="105" customFormat="1" ht="12.75">
      <c r="C274" s="106"/>
      <c r="D274" s="104"/>
      <c r="L274" s="104"/>
    </row>
    <row r="275" spans="3:12" s="105" customFormat="1" ht="12.75">
      <c r="C275" s="106"/>
      <c r="D275" s="104"/>
      <c r="L275" s="104"/>
    </row>
    <row r="276" spans="3:12" s="105" customFormat="1" ht="12.75">
      <c r="C276" s="106"/>
      <c r="D276" s="104"/>
      <c r="L276" s="104"/>
    </row>
    <row r="277" spans="3:12" s="105" customFormat="1" ht="12.75">
      <c r="C277" s="106"/>
      <c r="D277" s="104"/>
      <c r="L277" s="104"/>
    </row>
    <row r="278" spans="3:12" s="105" customFormat="1" ht="12.75">
      <c r="C278" s="106"/>
      <c r="D278" s="104"/>
      <c r="L278" s="104"/>
    </row>
    <row r="279" spans="3:12" s="105" customFormat="1" ht="12.75">
      <c r="C279" s="106"/>
      <c r="D279" s="104"/>
      <c r="L279" s="104"/>
    </row>
    <row r="280" spans="3:12" s="105" customFormat="1" ht="12.75">
      <c r="C280" s="106"/>
      <c r="D280" s="104"/>
      <c r="L280" s="104"/>
    </row>
    <row r="281" spans="3:12" s="105" customFormat="1" ht="12.75">
      <c r="C281" s="106"/>
      <c r="D281" s="104"/>
      <c r="L281" s="104"/>
    </row>
    <row r="282" spans="3:12" s="105" customFormat="1" ht="12.75">
      <c r="C282" s="106"/>
      <c r="D282" s="104"/>
      <c r="L282" s="104"/>
    </row>
    <row r="283" spans="3:12" s="105" customFormat="1" ht="12.75">
      <c r="C283" s="106"/>
      <c r="D283" s="104"/>
      <c r="L283" s="104"/>
    </row>
    <row r="284" spans="3:12" s="105" customFormat="1" ht="12.75">
      <c r="C284" s="106"/>
      <c r="D284" s="104"/>
      <c r="L284" s="104"/>
    </row>
    <row r="285" spans="3:12" s="105" customFormat="1" ht="12.75">
      <c r="C285" s="106"/>
      <c r="D285" s="104"/>
      <c r="L285" s="104"/>
    </row>
    <row r="286" spans="3:12" s="105" customFormat="1" ht="12.75">
      <c r="C286" s="106"/>
      <c r="D286" s="104"/>
      <c r="L286" s="104"/>
    </row>
    <row r="287" spans="3:12" s="105" customFormat="1" ht="12.75">
      <c r="C287" s="106"/>
      <c r="D287" s="104"/>
      <c r="L287" s="104"/>
    </row>
    <row r="288" spans="3:12" s="105" customFormat="1" ht="12.75">
      <c r="C288" s="106"/>
      <c r="D288" s="104"/>
      <c r="L288" s="104"/>
    </row>
    <row r="289" spans="3:12" s="105" customFormat="1" ht="12.75">
      <c r="C289" s="106"/>
      <c r="D289" s="104"/>
      <c r="L289" s="104"/>
    </row>
    <row r="290" spans="3:12" s="105" customFormat="1" ht="12.75">
      <c r="C290" s="106"/>
      <c r="D290" s="104"/>
      <c r="L290" s="104"/>
    </row>
    <row r="291" spans="3:12" s="105" customFormat="1" ht="12.75">
      <c r="C291" s="106"/>
      <c r="D291" s="104"/>
      <c r="L291" s="104"/>
    </row>
    <row r="292" spans="3:12" s="105" customFormat="1" ht="12.75">
      <c r="C292" s="106"/>
      <c r="D292" s="104"/>
      <c r="L292" s="104"/>
    </row>
    <row r="293" spans="3:12" s="105" customFormat="1" ht="12.75">
      <c r="C293" s="106"/>
      <c r="D293" s="104"/>
      <c r="L293" s="104"/>
    </row>
    <row r="294" spans="3:12" s="105" customFormat="1" ht="12.75">
      <c r="C294" s="106"/>
      <c r="D294" s="104"/>
      <c r="L294" s="104"/>
    </row>
    <row r="295" spans="3:12" s="105" customFormat="1" ht="12.75">
      <c r="C295" s="106"/>
      <c r="D295" s="104"/>
      <c r="L295" s="104"/>
    </row>
    <row r="296" spans="3:12" s="105" customFormat="1" ht="12.75">
      <c r="C296" s="106"/>
      <c r="D296" s="104"/>
      <c r="L296" s="104"/>
    </row>
    <row r="297" spans="3:12" s="105" customFormat="1" ht="12.75">
      <c r="C297" s="106"/>
      <c r="D297" s="104"/>
      <c r="L297" s="104"/>
    </row>
    <row r="298" spans="3:12" s="105" customFormat="1" ht="12.75">
      <c r="C298" s="106"/>
      <c r="D298" s="104"/>
      <c r="L298" s="104"/>
    </row>
    <row r="299" spans="3:12" s="105" customFormat="1" ht="12.75">
      <c r="C299" s="106"/>
      <c r="D299" s="104"/>
      <c r="L299" s="104"/>
    </row>
    <row r="300" spans="3:12" s="105" customFormat="1" ht="12.75">
      <c r="C300" s="106"/>
      <c r="D300" s="104"/>
      <c r="L300" s="104"/>
    </row>
    <row r="301" spans="3:12" s="105" customFormat="1" ht="12.75">
      <c r="C301" s="106"/>
      <c r="D301" s="104"/>
      <c r="L301" s="104"/>
    </row>
    <row r="302" spans="3:12" s="105" customFormat="1" ht="12.75">
      <c r="C302" s="106"/>
      <c r="D302" s="104"/>
      <c r="L302" s="104"/>
    </row>
    <row r="303" spans="3:12" s="105" customFormat="1" ht="12.75">
      <c r="C303" s="106"/>
      <c r="D303" s="104"/>
      <c r="L303" s="104"/>
    </row>
    <row r="304" spans="3:12" s="105" customFormat="1" ht="12.75">
      <c r="C304" s="106"/>
      <c r="D304" s="104"/>
      <c r="L304" s="104"/>
    </row>
    <row r="305" spans="3:12" s="105" customFormat="1" ht="12.75">
      <c r="C305" s="106"/>
      <c r="D305" s="104"/>
      <c r="L305" s="104"/>
    </row>
    <row r="306" spans="3:12" s="105" customFormat="1" ht="12.75">
      <c r="C306" s="106"/>
      <c r="D306" s="104"/>
      <c r="L306" s="104"/>
    </row>
    <row r="307" spans="4:12" s="105" customFormat="1" ht="12.75">
      <c r="D307" s="104"/>
      <c r="L307" s="104"/>
    </row>
    <row r="308" spans="4:12" s="105" customFormat="1" ht="12.75">
      <c r="D308" s="104"/>
      <c r="L308" s="104"/>
    </row>
    <row r="309" spans="4:12" s="105" customFormat="1" ht="12.75">
      <c r="D309" s="104"/>
      <c r="L309" s="104"/>
    </row>
    <row r="310" spans="4:12" s="105" customFormat="1" ht="12.75">
      <c r="D310" s="104"/>
      <c r="L310" s="104"/>
    </row>
    <row r="311" spans="4:12" s="105" customFormat="1" ht="12.75">
      <c r="D311" s="104"/>
      <c r="L311" s="104"/>
    </row>
    <row r="312" spans="4:12" s="105" customFormat="1" ht="12.75">
      <c r="D312" s="104"/>
      <c r="L312" s="104"/>
    </row>
    <row r="313" spans="4:12" s="105" customFormat="1" ht="12.75">
      <c r="D313" s="104"/>
      <c r="L313" s="104"/>
    </row>
    <row r="314" spans="4:12" s="105" customFormat="1" ht="12.75">
      <c r="D314" s="104"/>
      <c r="L314" s="104"/>
    </row>
    <row r="315" spans="4:12" s="105" customFormat="1" ht="12.75">
      <c r="D315" s="104"/>
      <c r="L315" s="104"/>
    </row>
    <row r="316" spans="4:12" s="105" customFormat="1" ht="12.75">
      <c r="D316" s="104"/>
      <c r="L316" s="104"/>
    </row>
    <row r="317" spans="4:12" s="105" customFormat="1" ht="12.75">
      <c r="D317" s="104"/>
      <c r="L317" s="104"/>
    </row>
    <row r="318" spans="4:12" s="105" customFormat="1" ht="12.75">
      <c r="D318" s="104"/>
      <c r="L318" s="104"/>
    </row>
    <row r="319" spans="4:12" s="105" customFormat="1" ht="12.75">
      <c r="D319" s="104"/>
      <c r="L319" s="104"/>
    </row>
    <row r="320" spans="4:12" s="105" customFormat="1" ht="12.75">
      <c r="D320" s="104"/>
      <c r="L320" s="104"/>
    </row>
    <row r="321" spans="4:12" s="105" customFormat="1" ht="12.75">
      <c r="D321" s="104"/>
      <c r="L321" s="104"/>
    </row>
    <row r="322" spans="4:12" s="105" customFormat="1" ht="12.75">
      <c r="D322" s="104"/>
      <c r="L322" s="104"/>
    </row>
    <row r="323" spans="4:12" s="105" customFormat="1" ht="12.75">
      <c r="D323" s="104"/>
      <c r="L323" s="104"/>
    </row>
    <row r="324" spans="4:12" s="105" customFormat="1" ht="12.75">
      <c r="D324" s="104"/>
      <c r="L324" s="104"/>
    </row>
    <row r="325" spans="4:12" s="105" customFormat="1" ht="12.75">
      <c r="D325" s="104"/>
      <c r="L325" s="104"/>
    </row>
    <row r="326" spans="4:12" s="105" customFormat="1" ht="12.75">
      <c r="D326" s="104"/>
      <c r="L326" s="104"/>
    </row>
    <row r="327" spans="4:12" s="105" customFormat="1" ht="12.75">
      <c r="D327" s="104"/>
      <c r="L327" s="104"/>
    </row>
    <row r="328" spans="4:12" s="105" customFormat="1" ht="12.75">
      <c r="D328" s="104"/>
      <c r="L328" s="104"/>
    </row>
    <row r="329" spans="4:12" s="105" customFormat="1" ht="12.75">
      <c r="D329" s="104"/>
      <c r="L329" s="104"/>
    </row>
    <row r="330" spans="4:12" s="105" customFormat="1" ht="12.75">
      <c r="D330" s="104"/>
      <c r="L330" s="104"/>
    </row>
  </sheetData>
  <sheetProtection algorithmName="SHA-512" hashValue="pR7/Xfm0zugfV8NgblnkkATzBkhNQOaRuIU9aHHf79Mjoy9m3jyK/OChR76/X0BDK1Fii0tNdNHQYmn39p9EJg==" saltValue="XlFnM/Qispqb666vUvChdA==" spinCount="100000" sheet="1" objects="1" scenarios="1"/>
  <mergeCells count="5">
    <mergeCell ref="A5:J5"/>
    <mergeCell ref="A4:J4"/>
    <mergeCell ref="A3:J3"/>
    <mergeCell ref="A1:J1"/>
    <mergeCell ref="A2:I2"/>
  </mergeCells>
  <conditionalFormatting sqref="L8:N17">
    <cfRule type="containsText" priority="1" dxfId="0" operator="containsText" text="CH">
      <formula>NOT(ISERROR(SEARCH("CH",L8)))</formula>
    </cfRule>
  </conditionalFormatting>
  <printOptions horizontalCentered="1"/>
  <pageMargins left="0.1968503937007874" right="0.1968503937007874" top="0.3937007874015748" bottom="0.3937007874015748" header="0.31496062992125984" footer="0.31496062992125984"/>
  <pageSetup fitToHeight="19" orientation="landscape" paperSize="9" scale="75" r:id="rId3"/>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pageSetUpPr fitToPage="1"/>
  </sheetPr>
  <dimension ref="A1:H331"/>
  <sheetViews>
    <sheetView workbookViewId="0" topLeftCell="A1">
      <pane xSplit="1" ySplit="8" topLeftCell="B9" activePane="bottomRight" state="frozen"/>
      <selection pane="topLeft" activeCell="A18" sqref="A18:P18"/>
      <selection pane="bottomLeft" activeCell="A18" sqref="A18:P18"/>
      <selection pane="topRight" activeCell="A18" sqref="A18:P18"/>
      <selection pane="bottomRight" activeCell="B6" sqref="B6:B7"/>
    </sheetView>
  </sheetViews>
  <sheetFormatPr defaultColWidth="9.144285714285713" defaultRowHeight="12.75"/>
  <cols>
    <col min="1" max="1" width="14.285714285714286" style="4" customWidth="1"/>
    <col min="2" max="2" width="22.571428571428573" style="4" customWidth="1"/>
    <col min="3" max="3" width="32.714285714285715" style="4" customWidth="1"/>
    <col min="4" max="4" width="15.714285714285714" style="5" customWidth="1"/>
    <col min="5" max="5" width="24.714285714285715" style="4" customWidth="1"/>
    <col min="6" max="6" width="26.714285714285715" style="4" customWidth="1"/>
    <col min="7" max="7" width="15.714285714285714" style="5" customWidth="1"/>
    <col min="8" max="8" width="24.714285714285715" style="4" customWidth="1"/>
    <col min="9" max="61" width="9.142857142857142" style="105"/>
    <col min="62" max="16384" width="9.142857142857142" style="4"/>
  </cols>
  <sheetData>
    <row r="1" spans="1:8" ht="15.75">
      <c r="A1" s="412" t="s">
        <v>2744</v>
      </c>
      <c r="B1" s="413"/>
      <c r="C1" s="413"/>
      <c r="D1" s="413"/>
      <c r="E1" s="413"/>
      <c r="F1" s="413"/>
      <c r="G1" s="413"/>
      <c r="H1" s="413"/>
    </row>
    <row r="2" spans="1:8" ht="15" customHeight="1">
      <c r="A2" s="405" t="s">
        <v>2745</v>
      </c>
      <c r="B2" s="405"/>
      <c r="C2" s="405"/>
      <c r="D2" s="405"/>
      <c r="E2" s="405"/>
      <c r="F2" s="405"/>
      <c r="G2" s="406"/>
      <c r="H2" s="223" t="s">
        <v>2746</v>
      </c>
    </row>
    <row r="3" spans="1:8" ht="15" customHeight="1">
      <c r="A3" s="407" t="s">
        <v>2430</v>
      </c>
      <c r="B3" s="310"/>
      <c r="C3" s="310"/>
      <c r="D3" s="310"/>
      <c r="E3" s="310"/>
      <c r="F3" s="310"/>
      <c r="G3" s="310"/>
      <c r="H3" s="310"/>
    </row>
    <row r="4" spans="1:8" ht="15" customHeight="1">
      <c r="A4" s="408" t="s">
        <v>2751</v>
      </c>
      <c r="B4" s="310"/>
      <c r="C4" s="310"/>
      <c r="D4" s="310"/>
      <c r="E4" s="310"/>
      <c r="F4" s="310"/>
      <c r="G4" s="310"/>
      <c r="H4" s="310"/>
    </row>
    <row r="5" spans="1:8" ht="15" customHeight="1" thickBot="1">
      <c r="A5" s="409"/>
      <c r="B5" s="410"/>
      <c r="C5" s="410"/>
      <c r="D5" s="410"/>
      <c r="E5" s="410"/>
      <c r="F5" s="410"/>
      <c r="G5" s="410"/>
      <c r="H5" s="410"/>
    </row>
    <row r="6" spans="1:8" s="105" customFormat="1" ht="15" customHeight="1">
      <c r="A6" s="416" t="s">
        <v>523</v>
      </c>
      <c r="B6" s="418" t="s">
        <v>2750</v>
      </c>
      <c r="C6" s="420" t="s">
        <v>2336</v>
      </c>
      <c r="D6" s="421"/>
      <c r="E6" s="422"/>
      <c r="F6" s="414" t="s">
        <v>2345</v>
      </c>
      <c r="G6" s="414" t="s">
        <v>2339</v>
      </c>
      <c r="H6" s="414" t="s">
        <v>2340</v>
      </c>
    </row>
    <row r="7" spans="1:8" s="105" customFormat="1" ht="15" customHeight="1">
      <c r="A7" s="417"/>
      <c r="B7" s="419"/>
      <c r="C7" s="177" t="s">
        <v>2478</v>
      </c>
      <c r="D7" s="177" t="s">
        <v>2337</v>
      </c>
      <c r="E7" s="177" t="s">
        <v>2338</v>
      </c>
      <c r="F7" s="415"/>
      <c r="G7" s="415"/>
      <c r="H7" s="415"/>
    </row>
    <row r="8" spans="1:8" s="105" customFormat="1" ht="15" customHeight="1" thickBot="1">
      <c r="A8" s="137" t="s">
        <v>2381</v>
      </c>
      <c r="B8" s="138" t="s">
        <v>2382</v>
      </c>
      <c r="C8" s="138" t="s">
        <v>2383</v>
      </c>
      <c r="D8" s="138" t="s">
        <v>2384</v>
      </c>
      <c r="E8" s="138" t="s">
        <v>2385</v>
      </c>
      <c r="F8" s="138" t="s">
        <v>2386</v>
      </c>
      <c r="G8" s="138" t="s">
        <v>2387</v>
      </c>
      <c r="H8" s="140" t="s">
        <v>2388</v>
      </c>
    </row>
    <row r="9" spans="1:8" s="105" customFormat="1" ht="15" customHeight="1" thickTop="1">
      <c r="A9" s="134">
        <v>1.0</v>
      </c>
      <c r="B9" s="195"/>
      <c r="C9" s="195"/>
      <c r="D9" s="193"/>
      <c r="E9" s="195"/>
      <c r="F9" s="195"/>
      <c r="G9" s="193"/>
      <c r="H9" s="208"/>
    </row>
    <row r="10" spans="1:8" s="105" customFormat="1" ht="15" customHeight="1">
      <c r="A10" s="135">
        <v>2.0</v>
      </c>
      <c r="B10" s="199"/>
      <c r="C10" s="199"/>
      <c r="D10" s="197"/>
      <c r="E10" s="199"/>
      <c r="F10" s="199"/>
      <c r="G10" s="197"/>
      <c r="H10" s="209"/>
    </row>
    <row r="11" spans="1:8" s="105" customFormat="1" ht="15" customHeight="1">
      <c r="A11" s="135">
        <v>3.0</v>
      </c>
      <c r="B11" s="199"/>
      <c r="C11" s="199"/>
      <c r="D11" s="197"/>
      <c r="E11" s="199"/>
      <c r="F11" s="199"/>
      <c r="G11" s="197"/>
      <c r="H11" s="209"/>
    </row>
    <row r="12" spans="1:8" s="105" customFormat="1" ht="15" customHeight="1">
      <c r="A12" s="135">
        <v>4.0</v>
      </c>
      <c r="B12" s="199"/>
      <c r="C12" s="199"/>
      <c r="D12" s="197"/>
      <c r="E12" s="199"/>
      <c r="F12" s="199"/>
      <c r="G12" s="197"/>
      <c r="H12" s="209"/>
    </row>
    <row r="13" spans="1:8" s="105" customFormat="1" ht="15" customHeight="1">
      <c r="A13" s="135">
        <v>5.0</v>
      </c>
      <c r="B13" s="199"/>
      <c r="C13" s="199"/>
      <c r="D13" s="197"/>
      <c r="E13" s="199"/>
      <c r="F13" s="199"/>
      <c r="G13" s="197"/>
      <c r="H13" s="209"/>
    </row>
    <row r="14" spans="1:8" s="105" customFormat="1" ht="15" customHeight="1">
      <c r="A14" s="135">
        <v>6.0</v>
      </c>
      <c r="B14" s="199"/>
      <c r="C14" s="199"/>
      <c r="D14" s="197"/>
      <c r="E14" s="199"/>
      <c r="F14" s="199"/>
      <c r="G14" s="197"/>
      <c r="H14" s="209"/>
    </row>
    <row r="15" spans="1:8" s="105" customFormat="1" ht="15" customHeight="1">
      <c r="A15" s="135">
        <v>7.0</v>
      </c>
      <c r="B15" s="199"/>
      <c r="C15" s="199"/>
      <c r="D15" s="197"/>
      <c r="E15" s="199"/>
      <c r="F15" s="199"/>
      <c r="G15" s="197"/>
      <c r="H15" s="209"/>
    </row>
    <row r="16" spans="1:8" s="105" customFormat="1" ht="15" customHeight="1">
      <c r="A16" s="135">
        <v>8.0</v>
      </c>
      <c r="B16" s="199"/>
      <c r="C16" s="199"/>
      <c r="D16" s="197"/>
      <c r="E16" s="199"/>
      <c r="F16" s="199"/>
      <c r="G16" s="197"/>
      <c r="H16" s="209"/>
    </row>
    <row r="17" spans="1:8" s="105" customFormat="1" ht="15" customHeight="1">
      <c r="A17" s="135">
        <v>9.0</v>
      </c>
      <c r="B17" s="199"/>
      <c r="C17" s="199"/>
      <c r="D17" s="197"/>
      <c r="E17" s="199"/>
      <c r="F17" s="199"/>
      <c r="G17" s="197"/>
      <c r="H17" s="209"/>
    </row>
    <row r="18" spans="1:8" s="105" customFormat="1" ht="15" customHeight="1">
      <c r="A18" s="136">
        <v>10.0</v>
      </c>
      <c r="B18" s="203"/>
      <c r="C18" s="203"/>
      <c r="D18" s="201"/>
      <c r="E18" s="203"/>
      <c r="F18" s="203"/>
      <c r="G18" s="201"/>
      <c r="H18" s="214"/>
    </row>
    <row r="19" spans="1:7" s="105" customFormat="1" ht="12.75">
      <c r="A19" s="104"/>
      <c r="D19" s="104"/>
      <c r="F19" s="106"/>
      <c r="G19" s="104"/>
    </row>
    <row r="20" spans="1:7" s="105" customFormat="1" ht="12.75">
      <c r="A20" s="104"/>
      <c r="D20" s="104"/>
      <c r="F20" s="106"/>
      <c r="G20" s="104"/>
    </row>
    <row r="21" spans="1:7" s="105" customFormat="1" ht="12.75">
      <c r="A21" s="104"/>
      <c r="D21" s="104"/>
      <c r="F21" s="106"/>
      <c r="G21" s="104"/>
    </row>
    <row r="22" spans="1:7" s="105" customFormat="1" ht="12.75">
      <c r="A22" s="104"/>
      <c r="D22" s="104"/>
      <c r="F22" s="106"/>
      <c r="G22" s="104"/>
    </row>
    <row r="23" spans="1:7" s="105" customFormat="1" ht="12.75">
      <c r="A23" s="104"/>
      <c r="D23" s="104"/>
      <c r="F23" s="106"/>
      <c r="G23" s="104"/>
    </row>
    <row r="24" spans="1:7" s="105" customFormat="1" ht="12.75">
      <c r="A24" s="104"/>
      <c r="D24" s="104"/>
      <c r="F24" s="106"/>
      <c r="G24" s="104"/>
    </row>
    <row r="25" spans="1:7" s="105" customFormat="1" ht="12.75">
      <c r="A25" s="104"/>
      <c r="D25" s="104"/>
      <c r="F25" s="106"/>
      <c r="G25" s="104"/>
    </row>
    <row r="26" spans="1:7" s="105" customFormat="1" ht="12.75">
      <c r="A26" s="104"/>
      <c r="D26" s="104"/>
      <c r="F26" s="106"/>
      <c r="G26" s="104"/>
    </row>
    <row r="27" spans="1:7" s="105" customFormat="1" ht="12.75">
      <c r="A27" s="104"/>
      <c r="D27" s="104"/>
      <c r="F27" s="106"/>
      <c r="G27" s="104"/>
    </row>
    <row r="28" spans="1:7" s="105" customFormat="1" ht="12.75">
      <c r="A28" s="104"/>
      <c r="D28" s="104"/>
      <c r="F28" s="106"/>
      <c r="G28" s="104"/>
    </row>
    <row r="29" spans="1:7" s="105" customFormat="1" ht="12.75">
      <c r="A29" s="104"/>
      <c r="D29" s="104"/>
      <c r="F29" s="106"/>
      <c r="G29" s="104"/>
    </row>
    <row r="30" spans="1:7" s="105" customFormat="1" ht="12.75">
      <c r="A30" s="104"/>
      <c r="D30" s="104"/>
      <c r="F30" s="106"/>
      <c r="G30" s="104"/>
    </row>
    <row r="31" spans="1:7" s="105" customFormat="1" ht="12.75">
      <c r="A31" s="104"/>
      <c r="D31" s="104"/>
      <c r="F31" s="106"/>
      <c r="G31" s="104"/>
    </row>
    <row r="32" spans="1:7" s="105" customFormat="1" ht="12.75">
      <c r="A32" s="104"/>
      <c r="D32" s="104"/>
      <c r="F32" s="106"/>
      <c r="G32" s="104"/>
    </row>
    <row r="33" spans="1:7" s="105" customFormat="1" ht="12.75">
      <c r="A33" s="104"/>
      <c r="D33" s="104"/>
      <c r="F33" s="106"/>
      <c r="G33" s="104"/>
    </row>
    <row r="34" spans="4:7" s="105" customFormat="1" ht="12.75">
      <c r="D34" s="104"/>
      <c r="F34" s="106"/>
      <c r="G34" s="104"/>
    </row>
    <row r="35" spans="4:7" s="105" customFormat="1" ht="12.75">
      <c r="D35" s="104"/>
      <c r="F35" s="106"/>
      <c r="G35" s="104"/>
    </row>
    <row r="36" spans="4:7" s="105" customFormat="1" ht="12.75">
      <c r="D36" s="104"/>
      <c r="F36" s="106"/>
      <c r="G36" s="104"/>
    </row>
    <row r="37" spans="4:7" s="105" customFormat="1" ht="12.75">
      <c r="D37" s="104"/>
      <c r="F37" s="106"/>
      <c r="G37" s="104"/>
    </row>
    <row r="38" spans="4:7" s="105" customFormat="1" ht="12.75">
      <c r="D38" s="104"/>
      <c r="F38" s="106"/>
      <c r="G38" s="104"/>
    </row>
    <row r="39" spans="4:7" s="105" customFormat="1" ht="12.75">
      <c r="D39" s="104"/>
      <c r="F39" s="106"/>
      <c r="G39" s="104"/>
    </row>
    <row r="40" spans="4:7" s="105" customFormat="1" ht="12.75">
      <c r="D40" s="104"/>
      <c r="F40" s="106"/>
      <c r="G40" s="104"/>
    </row>
    <row r="41" spans="4:7" s="105" customFormat="1" ht="12.75">
      <c r="D41" s="104"/>
      <c r="F41" s="106"/>
      <c r="G41" s="104"/>
    </row>
    <row r="42" spans="4:7" s="105" customFormat="1" ht="12.75">
      <c r="D42" s="104"/>
      <c r="F42" s="106"/>
      <c r="G42" s="104"/>
    </row>
    <row r="43" spans="4:7" s="105" customFormat="1" ht="12.75">
      <c r="D43" s="104"/>
      <c r="F43" s="106"/>
      <c r="G43" s="104"/>
    </row>
    <row r="44" spans="4:7" s="105" customFormat="1" ht="12.75">
      <c r="D44" s="104"/>
      <c r="F44" s="106"/>
      <c r="G44" s="104"/>
    </row>
    <row r="45" spans="4:7" s="105" customFormat="1" ht="12.75">
      <c r="D45" s="104"/>
      <c r="F45" s="106"/>
      <c r="G45" s="104"/>
    </row>
    <row r="46" spans="4:7" s="105" customFormat="1" ht="12.75">
      <c r="D46" s="104"/>
      <c r="F46" s="106"/>
      <c r="G46" s="104"/>
    </row>
    <row r="47" spans="4:7" s="105" customFormat="1" ht="12.75">
      <c r="D47" s="104"/>
      <c r="F47" s="106"/>
      <c r="G47" s="104"/>
    </row>
    <row r="48" spans="4:7" s="105" customFormat="1" ht="12.75">
      <c r="D48" s="104"/>
      <c r="F48" s="106"/>
      <c r="G48" s="104"/>
    </row>
    <row r="49" spans="4:7" s="105" customFormat="1" ht="12.75">
      <c r="D49" s="104"/>
      <c r="F49" s="106"/>
      <c r="G49" s="104"/>
    </row>
    <row r="50" spans="4:7" s="105" customFormat="1" ht="12.75">
      <c r="D50" s="104"/>
      <c r="F50" s="106"/>
      <c r="G50" s="104"/>
    </row>
    <row r="51" spans="4:7" s="105" customFormat="1" ht="12.75">
      <c r="D51" s="104"/>
      <c r="F51" s="106"/>
      <c r="G51" s="104"/>
    </row>
    <row r="52" spans="4:7" s="105" customFormat="1" ht="12.75">
      <c r="D52" s="104"/>
      <c r="F52" s="106"/>
      <c r="G52" s="104"/>
    </row>
    <row r="53" spans="4:7" s="105" customFormat="1" ht="12.75">
      <c r="D53" s="104"/>
      <c r="F53" s="106"/>
      <c r="G53" s="104"/>
    </row>
    <row r="54" spans="4:7" s="105" customFormat="1" ht="12.75">
      <c r="D54" s="104"/>
      <c r="F54" s="106"/>
      <c r="G54" s="104"/>
    </row>
    <row r="55" spans="4:7" s="105" customFormat="1" ht="12.75">
      <c r="D55" s="104"/>
      <c r="F55" s="106"/>
      <c r="G55" s="104"/>
    </row>
    <row r="56" spans="4:7" s="105" customFormat="1" ht="12.75">
      <c r="D56" s="104"/>
      <c r="F56" s="106"/>
      <c r="G56" s="104"/>
    </row>
    <row r="57" spans="4:7" s="105" customFormat="1" ht="12.75">
      <c r="D57" s="104"/>
      <c r="F57" s="106"/>
      <c r="G57" s="104"/>
    </row>
    <row r="58" spans="4:7" s="105" customFormat="1" ht="12.75">
      <c r="D58" s="104"/>
      <c r="F58" s="106"/>
      <c r="G58" s="104"/>
    </row>
    <row r="59" spans="4:7" s="105" customFormat="1" ht="12.75">
      <c r="D59" s="104"/>
      <c r="F59" s="106"/>
      <c r="G59" s="104"/>
    </row>
    <row r="60" spans="4:7" s="105" customFormat="1" ht="12.75">
      <c r="D60" s="104"/>
      <c r="F60" s="106"/>
      <c r="G60" s="104"/>
    </row>
    <row r="61" spans="4:7" s="105" customFormat="1" ht="12.75">
      <c r="D61" s="104"/>
      <c r="F61" s="106"/>
      <c r="G61" s="104"/>
    </row>
    <row r="62" spans="4:7" s="105" customFormat="1" ht="12.75">
      <c r="D62" s="104"/>
      <c r="F62" s="106"/>
      <c r="G62" s="104"/>
    </row>
    <row r="63" spans="4:7" s="105" customFormat="1" ht="12.75">
      <c r="D63" s="104"/>
      <c r="F63" s="106"/>
      <c r="G63" s="104"/>
    </row>
    <row r="64" spans="4:7" s="105" customFormat="1" ht="12.75">
      <c r="D64" s="104"/>
      <c r="F64" s="106"/>
      <c r="G64" s="104"/>
    </row>
    <row r="65" spans="4:7" s="105" customFormat="1" ht="12.75">
      <c r="D65" s="104"/>
      <c r="F65" s="106"/>
      <c r="G65" s="104"/>
    </row>
    <row r="66" spans="4:7" s="105" customFormat="1" ht="12.75">
      <c r="D66" s="104"/>
      <c r="F66" s="106"/>
      <c r="G66" s="104"/>
    </row>
    <row r="67" spans="4:7" s="105" customFormat="1" ht="12.75">
      <c r="D67" s="104"/>
      <c r="F67" s="106"/>
      <c r="G67" s="104"/>
    </row>
    <row r="68" spans="4:7" s="105" customFormat="1" ht="12.75">
      <c r="D68" s="104"/>
      <c r="F68" s="106"/>
      <c r="G68" s="104"/>
    </row>
    <row r="69" spans="4:7" s="105" customFormat="1" ht="12.75">
      <c r="D69" s="104"/>
      <c r="F69" s="106"/>
      <c r="G69" s="104"/>
    </row>
    <row r="70" spans="4:7" s="105" customFormat="1" ht="12.75">
      <c r="D70" s="104"/>
      <c r="F70" s="106"/>
      <c r="G70" s="104"/>
    </row>
    <row r="71" spans="4:7" s="105" customFormat="1" ht="12.75">
      <c r="D71" s="104"/>
      <c r="F71" s="106"/>
      <c r="G71" s="104"/>
    </row>
    <row r="72" spans="4:7" s="105" customFormat="1" ht="12.75">
      <c r="D72" s="104"/>
      <c r="F72" s="106"/>
      <c r="G72" s="104"/>
    </row>
    <row r="73" spans="4:7" s="105" customFormat="1" ht="12.75">
      <c r="D73" s="104"/>
      <c r="F73" s="106"/>
      <c r="G73" s="104"/>
    </row>
    <row r="74" spans="4:7" s="105" customFormat="1" ht="12.75">
      <c r="D74" s="104"/>
      <c r="F74" s="106"/>
      <c r="G74" s="104"/>
    </row>
    <row r="75" spans="4:7" s="105" customFormat="1" ht="12.75">
      <c r="D75" s="104"/>
      <c r="F75" s="106"/>
      <c r="G75" s="104"/>
    </row>
    <row r="76" spans="4:7" s="105" customFormat="1" ht="12.75">
      <c r="D76" s="104"/>
      <c r="F76" s="106"/>
      <c r="G76" s="104"/>
    </row>
    <row r="77" spans="4:7" s="105" customFormat="1" ht="12.75">
      <c r="D77" s="104"/>
      <c r="F77" s="106"/>
      <c r="G77" s="104"/>
    </row>
    <row r="78" spans="4:7" s="105" customFormat="1" ht="12.75">
      <c r="D78" s="104"/>
      <c r="F78" s="106"/>
      <c r="G78" s="104"/>
    </row>
    <row r="79" spans="4:7" s="105" customFormat="1" ht="12.75">
      <c r="D79" s="104"/>
      <c r="F79" s="106"/>
      <c r="G79" s="104"/>
    </row>
    <row r="80" spans="4:7" s="105" customFormat="1" ht="12.75">
      <c r="D80" s="104"/>
      <c r="F80" s="106"/>
      <c r="G80" s="104"/>
    </row>
    <row r="81" spans="4:7" s="105" customFormat="1" ht="12.75">
      <c r="D81" s="104"/>
      <c r="F81" s="106"/>
      <c r="G81" s="104"/>
    </row>
    <row r="82" spans="4:7" s="105" customFormat="1" ht="12.75">
      <c r="D82" s="104"/>
      <c r="F82" s="106"/>
      <c r="G82" s="104"/>
    </row>
    <row r="83" spans="4:7" s="105" customFormat="1" ht="12.75">
      <c r="D83" s="104"/>
      <c r="F83" s="106"/>
      <c r="G83" s="104"/>
    </row>
    <row r="84" spans="4:7" s="105" customFormat="1" ht="12.75">
      <c r="D84" s="104"/>
      <c r="F84" s="106"/>
      <c r="G84" s="104"/>
    </row>
    <row r="85" spans="4:7" s="105" customFormat="1" ht="12.75">
      <c r="D85" s="104"/>
      <c r="F85" s="106"/>
      <c r="G85" s="104"/>
    </row>
    <row r="86" spans="4:7" s="105" customFormat="1" ht="12.75">
      <c r="D86" s="104"/>
      <c r="F86" s="106"/>
      <c r="G86" s="104"/>
    </row>
    <row r="87" spans="4:7" s="105" customFormat="1" ht="12.75">
      <c r="D87" s="104"/>
      <c r="F87" s="106"/>
      <c r="G87" s="104"/>
    </row>
    <row r="88" spans="4:7" s="105" customFormat="1" ht="12.75">
      <c r="D88" s="104"/>
      <c r="F88" s="106"/>
      <c r="G88" s="104"/>
    </row>
    <row r="89" spans="4:7" s="105" customFormat="1" ht="12.75">
      <c r="D89" s="104"/>
      <c r="F89" s="106"/>
      <c r="G89" s="104"/>
    </row>
    <row r="90" spans="4:7" s="105" customFormat="1" ht="12.75">
      <c r="D90" s="104"/>
      <c r="F90" s="106"/>
      <c r="G90" s="104"/>
    </row>
    <row r="91" spans="4:7" s="105" customFormat="1" ht="12.75">
      <c r="D91" s="104"/>
      <c r="F91" s="106"/>
      <c r="G91" s="104"/>
    </row>
    <row r="92" spans="4:7" s="105" customFormat="1" ht="12.75">
      <c r="D92" s="104"/>
      <c r="F92" s="106"/>
      <c r="G92" s="104"/>
    </row>
    <row r="93" spans="4:7" s="105" customFormat="1" ht="12.75">
      <c r="D93" s="104"/>
      <c r="F93" s="106"/>
      <c r="G93" s="104"/>
    </row>
    <row r="94" spans="4:7" s="105" customFormat="1" ht="12.75">
      <c r="D94" s="104"/>
      <c r="F94" s="106"/>
      <c r="G94" s="104"/>
    </row>
    <row r="95" spans="4:7" s="105" customFormat="1" ht="12.75">
      <c r="D95" s="104"/>
      <c r="F95" s="106"/>
      <c r="G95" s="104"/>
    </row>
    <row r="96" spans="4:7" s="105" customFormat="1" ht="12.75">
      <c r="D96" s="104"/>
      <c r="F96" s="106"/>
      <c r="G96" s="104"/>
    </row>
    <row r="97" spans="4:7" s="105" customFormat="1" ht="12.75">
      <c r="D97" s="104"/>
      <c r="F97" s="106"/>
      <c r="G97" s="104"/>
    </row>
    <row r="98" spans="4:7" s="105" customFormat="1" ht="12.75">
      <c r="D98" s="104"/>
      <c r="F98" s="106"/>
      <c r="G98" s="104"/>
    </row>
    <row r="99" spans="4:7" s="105" customFormat="1" ht="12.75">
      <c r="D99" s="104"/>
      <c r="F99" s="106"/>
      <c r="G99" s="104"/>
    </row>
    <row r="100" spans="4:7" s="105" customFormat="1" ht="12.75">
      <c r="D100" s="104"/>
      <c r="F100" s="106"/>
      <c r="G100" s="104"/>
    </row>
    <row r="101" spans="4:7" s="105" customFormat="1" ht="12.75">
      <c r="D101" s="104"/>
      <c r="F101" s="106"/>
      <c r="G101" s="104"/>
    </row>
    <row r="102" spans="4:7" s="105" customFormat="1" ht="12.75">
      <c r="D102" s="104"/>
      <c r="F102" s="106"/>
      <c r="G102" s="104"/>
    </row>
    <row r="103" spans="4:7" s="105" customFormat="1" ht="12.75">
      <c r="D103" s="104"/>
      <c r="F103" s="106"/>
      <c r="G103" s="104"/>
    </row>
    <row r="104" spans="4:7" s="105" customFormat="1" ht="12.75">
      <c r="D104" s="104"/>
      <c r="F104" s="106"/>
      <c r="G104" s="104"/>
    </row>
    <row r="105" spans="4:7" s="105" customFormat="1" ht="12.75">
      <c r="D105" s="104"/>
      <c r="F105" s="106"/>
      <c r="G105" s="104"/>
    </row>
    <row r="106" spans="4:7" s="105" customFormat="1" ht="12.75">
      <c r="D106" s="104"/>
      <c r="F106" s="106"/>
      <c r="G106" s="104"/>
    </row>
    <row r="107" spans="4:7" s="105" customFormat="1" ht="12.75">
      <c r="D107" s="104"/>
      <c r="F107" s="106"/>
      <c r="G107" s="104"/>
    </row>
    <row r="108" spans="4:7" s="105" customFormat="1" ht="12.75">
      <c r="D108" s="104"/>
      <c r="F108" s="106"/>
      <c r="G108" s="104"/>
    </row>
    <row r="109" spans="4:7" s="105" customFormat="1" ht="12.75">
      <c r="D109" s="104"/>
      <c r="F109" s="106"/>
      <c r="G109" s="104"/>
    </row>
    <row r="110" spans="4:7" s="105" customFormat="1" ht="12.75">
      <c r="D110" s="104"/>
      <c r="F110" s="106"/>
      <c r="G110" s="104"/>
    </row>
    <row r="111" spans="4:7" s="105" customFormat="1" ht="12.75">
      <c r="D111" s="104"/>
      <c r="F111" s="106"/>
      <c r="G111" s="104"/>
    </row>
    <row r="112" spans="4:7" s="105" customFormat="1" ht="12.75">
      <c r="D112" s="104"/>
      <c r="F112" s="106"/>
      <c r="G112" s="104"/>
    </row>
    <row r="113" spans="4:7" s="105" customFormat="1" ht="12.75">
      <c r="D113" s="104"/>
      <c r="F113" s="106"/>
      <c r="G113" s="104"/>
    </row>
    <row r="114" spans="4:7" s="105" customFormat="1" ht="12.75">
      <c r="D114" s="104"/>
      <c r="F114" s="106"/>
      <c r="G114" s="104"/>
    </row>
    <row r="115" spans="4:7" s="105" customFormat="1" ht="12.75">
      <c r="D115" s="104"/>
      <c r="F115" s="106"/>
      <c r="G115" s="104"/>
    </row>
    <row r="116" spans="4:7" s="105" customFormat="1" ht="12.75">
      <c r="D116" s="104"/>
      <c r="F116" s="106"/>
      <c r="G116" s="104"/>
    </row>
    <row r="117" spans="4:7" s="105" customFormat="1" ht="12.75">
      <c r="D117" s="104"/>
      <c r="F117" s="106"/>
      <c r="G117" s="104"/>
    </row>
    <row r="118" spans="4:7" s="105" customFormat="1" ht="12.75">
      <c r="D118" s="104"/>
      <c r="F118" s="106"/>
      <c r="G118" s="104"/>
    </row>
    <row r="119" spans="4:7" s="105" customFormat="1" ht="12.75">
      <c r="D119" s="104"/>
      <c r="F119" s="106"/>
      <c r="G119" s="104"/>
    </row>
    <row r="120" spans="4:7" s="105" customFormat="1" ht="12.75">
      <c r="D120" s="104"/>
      <c r="F120" s="106"/>
      <c r="G120" s="104"/>
    </row>
    <row r="121" spans="4:7" s="105" customFormat="1" ht="12.75">
      <c r="D121" s="104"/>
      <c r="F121" s="106"/>
      <c r="G121" s="104"/>
    </row>
    <row r="122" spans="4:7" s="105" customFormat="1" ht="12.75">
      <c r="D122" s="104"/>
      <c r="F122" s="106"/>
      <c r="G122" s="104"/>
    </row>
    <row r="123" spans="4:7" s="105" customFormat="1" ht="12.75">
      <c r="D123" s="104"/>
      <c r="F123" s="106"/>
      <c r="G123" s="104"/>
    </row>
    <row r="124" spans="4:7" s="105" customFormat="1" ht="12.75">
      <c r="D124" s="104"/>
      <c r="F124" s="106"/>
      <c r="G124" s="104"/>
    </row>
    <row r="125" spans="4:7" s="105" customFormat="1" ht="12.75">
      <c r="D125" s="104"/>
      <c r="F125" s="106"/>
      <c r="G125" s="104"/>
    </row>
    <row r="126" spans="4:7" s="105" customFormat="1" ht="12.75">
      <c r="D126" s="104"/>
      <c r="F126" s="106"/>
      <c r="G126" s="104"/>
    </row>
    <row r="127" spans="4:7" s="105" customFormat="1" ht="12.75">
      <c r="D127" s="104"/>
      <c r="F127" s="106"/>
      <c r="G127" s="104"/>
    </row>
    <row r="128" spans="4:7" s="105" customFormat="1" ht="12.75">
      <c r="D128" s="104"/>
      <c r="F128" s="106"/>
      <c r="G128" s="104"/>
    </row>
    <row r="129" spans="4:7" s="105" customFormat="1" ht="12.75">
      <c r="D129" s="104"/>
      <c r="F129" s="106"/>
      <c r="G129" s="104"/>
    </row>
    <row r="130" spans="4:7" s="105" customFormat="1" ht="12.75">
      <c r="D130" s="104"/>
      <c r="F130" s="106"/>
      <c r="G130" s="104"/>
    </row>
    <row r="131" spans="4:7" s="105" customFormat="1" ht="12.75">
      <c r="D131" s="104"/>
      <c r="F131" s="106"/>
      <c r="G131" s="104"/>
    </row>
    <row r="132" spans="4:7" s="105" customFormat="1" ht="12.75">
      <c r="D132" s="104"/>
      <c r="F132" s="106"/>
      <c r="G132" s="104"/>
    </row>
    <row r="133" spans="4:7" s="105" customFormat="1" ht="12.75">
      <c r="D133" s="104"/>
      <c r="F133" s="106"/>
      <c r="G133" s="104"/>
    </row>
    <row r="134" spans="4:7" s="105" customFormat="1" ht="12.75">
      <c r="D134" s="104"/>
      <c r="F134" s="106"/>
      <c r="G134" s="104"/>
    </row>
    <row r="135" spans="4:7" s="105" customFormat="1" ht="12.75">
      <c r="D135" s="104"/>
      <c r="F135" s="106"/>
      <c r="G135" s="104"/>
    </row>
    <row r="136" spans="4:7" s="105" customFormat="1" ht="12.75">
      <c r="D136" s="104"/>
      <c r="F136" s="106"/>
      <c r="G136" s="104"/>
    </row>
    <row r="137" spans="4:7" s="105" customFormat="1" ht="12.75">
      <c r="D137" s="104"/>
      <c r="F137" s="106"/>
      <c r="G137" s="104"/>
    </row>
    <row r="138" spans="4:7" s="105" customFormat="1" ht="12.75">
      <c r="D138" s="104"/>
      <c r="F138" s="106"/>
      <c r="G138" s="104"/>
    </row>
    <row r="139" spans="4:7" s="105" customFormat="1" ht="12.75">
      <c r="D139" s="104"/>
      <c r="F139" s="106"/>
      <c r="G139" s="104"/>
    </row>
    <row r="140" spans="4:7" s="105" customFormat="1" ht="12.75">
      <c r="D140" s="104"/>
      <c r="F140" s="106"/>
      <c r="G140" s="104"/>
    </row>
    <row r="141" spans="4:7" s="105" customFormat="1" ht="12.75">
      <c r="D141" s="104"/>
      <c r="F141" s="106"/>
      <c r="G141" s="104"/>
    </row>
    <row r="142" spans="4:7" s="105" customFormat="1" ht="12.75">
      <c r="D142" s="104"/>
      <c r="F142" s="106"/>
      <c r="G142" s="104"/>
    </row>
    <row r="143" spans="4:7" s="105" customFormat="1" ht="12.75">
      <c r="D143" s="104"/>
      <c r="F143" s="106"/>
      <c r="G143" s="104"/>
    </row>
    <row r="144" spans="4:7" s="105" customFormat="1" ht="12.75">
      <c r="D144" s="104"/>
      <c r="F144" s="106"/>
      <c r="G144" s="104"/>
    </row>
    <row r="145" spans="4:7" s="105" customFormat="1" ht="12.75">
      <c r="D145" s="104"/>
      <c r="F145" s="106"/>
      <c r="G145" s="104"/>
    </row>
    <row r="146" spans="4:7" s="105" customFormat="1" ht="12.75">
      <c r="D146" s="104"/>
      <c r="F146" s="106"/>
      <c r="G146" s="104"/>
    </row>
    <row r="147" spans="4:7" s="105" customFormat="1" ht="12.75">
      <c r="D147" s="104"/>
      <c r="F147" s="106"/>
      <c r="G147" s="104"/>
    </row>
    <row r="148" spans="4:7" s="105" customFormat="1" ht="12.75">
      <c r="D148" s="104"/>
      <c r="F148" s="106"/>
      <c r="G148" s="104"/>
    </row>
    <row r="149" spans="4:7" s="105" customFormat="1" ht="12.75">
      <c r="D149" s="104"/>
      <c r="F149" s="106"/>
      <c r="G149" s="104"/>
    </row>
    <row r="150" spans="4:7" s="105" customFormat="1" ht="12.75">
      <c r="D150" s="104"/>
      <c r="F150" s="106"/>
      <c r="G150" s="104"/>
    </row>
    <row r="151" spans="4:7" s="105" customFormat="1" ht="12.75">
      <c r="D151" s="104"/>
      <c r="F151" s="106"/>
      <c r="G151" s="104"/>
    </row>
    <row r="152" spans="4:7" s="105" customFormat="1" ht="12.75">
      <c r="D152" s="104"/>
      <c r="F152" s="106"/>
      <c r="G152" s="104"/>
    </row>
    <row r="153" spans="4:7" s="105" customFormat="1" ht="12.75">
      <c r="D153" s="104"/>
      <c r="F153" s="106"/>
      <c r="G153" s="104"/>
    </row>
    <row r="154" spans="4:7" s="105" customFormat="1" ht="12.75">
      <c r="D154" s="104"/>
      <c r="F154" s="106"/>
      <c r="G154" s="104"/>
    </row>
    <row r="155" spans="4:7" s="105" customFormat="1" ht="12.75">
      <c r="D155" s="104"/>
      <c r="F155" s="106"/>
      <c r="G155" s="104"/>
    </row>
    <row r="156" spans="4:7" s="105" customFormat="1" ht="12.75">
      <c r="D156" s="104"/>
      <c r="F156" s="106"/>
      <c r="G156" s="104"/>
    </row>
    <row r="157" spans="4:7" s="105" customFormat="1" ht="12.75">
      <c r="D157" s="104"/>
      <c r="F157" s="106"/>
      <c r="G157" s="104"/>
    </row>
    <row r="158" spans="4:7" s="105" customFormat="1" ht="12.75">
      <c r="D158" s="104"/>
      <c r="F158" s="106"/>
      <c r="G158" s="104"/>
    </row>
    <row r="159" spans="4:7" s="105" customFormat="1" ht="12.75">
      <c r="D159" s="104"/>
      <c r="F159" s="106"/>
      <c r="G159" s="104"/>
    </row>
    <row r="160" spans="4:7" s="105" customFormat="1" ht="12.75">
      <c r="D160" s="104"/>
      <c r="F160" s="106"/>
      <c r="G160" s="104"/>
    </row>
    <row r="161" spans="4:7" s="105" customFormat="1" ht="12.75">
      <c r="D161" s="104"/>
      <c r="F161" s="106"/>
      <c r="G161" s="104"/>
    </row>
    <row r="162" spans="4:7" s="105" customFormat="1" ht="12.75">
      <c r="D162" s="104"/>
      <c r="F162" s="106"/>
      <c r="G162" s="104"/>
    </row>
    <row r="163" spans="4:7" s="105" customFormat="1" ht="12.75">
      <c r="D163" s="104"/>
      <c r="F163" s="106"/>
      <c r="G163" s="104"/>
    </row>
    <row r="164" spans="4:7" s="105" customFormat="1" ht="12.75">
      <c r="D164" s="104"/>
      <c r="F164" s="106"/>
      <c r="G164" s="104"/>
    </row>
    <row r="165" spans="4:7" s="105" customFormat="1" ht="12.75">
      <c r="D165" s="104"/>
      <c r="F165" s="106"/>
      <c r="G165" s="104"/>
    </row>
    <row r="166" spans="4:7" s="105" customFormat="1" ht="12.75">
      <c r="D166" s="104"/>
      <c r="F166" s="106"/>
      <c r="G166" s="104"/>
    </row>
    <row r="167" spans="4:7" s="105" customFormat="1" ht="12.75">
      <c r="D167" s="104"/>
      <c r="F167" s="106"/>
      <c r="G167" s="104"/>
    </row>
    <row r="168" spans="4:7" s="105" customFormat="1" ht="12.75">
      <c r="D168" s="104"/>
      <c r="F168" s="106"/>
      <c r="G168" s="104"/>
    </row>
    <row r="169" spans="4:7" s="105" customFormat="1" ht="12.75">
      <c r="D169" s="104"/>
      <c r="F169" s="106"/>
      <c r="G169" s="104"/>
    </row>
    <row r="170" spans="4:7" s="105" customFormat="1" ht="12.75">
      <c r="D170" s="104"/>
      <c r="F170" s="106"/>
      <c r="G170" s="104"/>
    </row>
    <row r="171" spans="4:7" s="105" customFormat="1" ht="12.75">
      <c r="D171" s="104"/>
      <c r="F171" s="106"/>
      <c r="G171" s="104"/>
    </row>
    <row r="172" spans="4:7" s="105" customFormat="1" ht="12.75">
      <c r="D172" s="104"/>
      <c r="F172" s="106"/>
      <c r="G172" s="104"/>
    </row>
    <row r="173" spans="4:7" s="105" customFormat="1" ht="12.75">
      <c r="D173" s="104"/>
      <c r="F173" s="106"/>
      <c r="G173" s="104"/>
    </row>
    <row r="174" spans="4:7" s="105" customFormat="1" ht="12.75">
      <c r="D174" s="104"/>
      <c r="F174" s="106"/>
      <c r="G174" s="104"/>
    </row>
    <row r="175" spans="4:7" s="105" customFormat="1" ht="12.75">
      <c r="D175" s="104"/>
      <c r="F175" s="106"/>
      <c r="G175" s="104"/>
    </row>
    <row r="176" spans="4:7" s="105" customFormat="1" ht="12.75">
      <c r="D176" s="104"/>
      <c r="F176" s="106"/>
      <c r="G176" s="104"/>
    </row>
    <row r="177" spans="4:7" s="105" customFormat="1" ht="12.75">
      <c r="D177" s="104"/>
      <c r="F177" s="106"/>
      <c r="G177" s="104"/>
    </row>
    <row r="178" spans="4:7" s="105" customFormat="1" ht="12.75">
      <c r="D178" s="104"/>
      <c r="F178" s="106"/>
      <c r="G178" s="104"/>
    </row>
    <row r="179" spans="4:7" s="105" customFormat="1" ht="12.75">
      <c r="D179" s="104"/>
      <c r="F179" s="106"/>
      <c r="G179" s="104"/>
    </row>
    <row r="180" spans="4:7" s="105" customFormat="1" ht="12.75">
      <c r="D180" s="104"/>
      <c r="F180" s="106"/>
      <c r="G180" s="104"/>
    </row>
    <row r="181" spans="4:7" s="105" customFormat="1" ht="12.75">
      <c r="D181" s="104"/>
      <c r="F181" s="106"/>
      <c r="G181" s="104"/>
    </row>
    <row r="182" spans="4:7" s="105" customFormat="1" ht="12.75">
      <c r="D182" s="104"/>
      <c r="F182" s="106"/>
      <c r="G182" s="104"/>
    </row>
    <row r="183" spans="4:7" s="105" customFormat="1" ht="12.75">
      <c r="D183" s="104"/>
      <c r="F183" s="106"/>
      <c r="G183" s="104"/>
    </row>
    <row r="184" spans="4:7" s="105" customFormat="1" ht="12.75">
      <c r="D184" s="104"/>
      <c r="F184" s="106"/>
      <c r="G184" s="104"/>
    </row>
    <row r="185" spans="4:7" s="105" customFormat="1" ht="12.75">
      <c r="D185" s="104"/>
      <c r="F185" s="106"/>
      <c r="G185" s="104"/>
    </row>
    <row r="186" spans="4:7" s="105" customFormat="1" ht="12.75">
      <c r="D186" s="104"/>
      <c r="F186" s="106"/>
      <c r="G186" s="104"/>
    </row>
    <row r="187" spans="4:7" s="105" customFormat="1" ht="12.75">
      <c r="D187" s="104"/>
      <c r="F187" s="106"/>
      <c r="G187" s="104"/>
    </row>
    <row r="188" spans="4:7" s="105" customFormat="1" ht="12.75">
      <c r="D188" s="104"/>
      <c r="F188" s="106"/>
      <c r="G188" s="104"/>
    </row>
    <row r="189" spans="4:7" s="105" customFormat="1" ht="12.75">
      <c r="D189" s="104"/>
      <c r="F189" s="106"/>
      <c r="G189" s="104"/>
    </row>
    <row r="190" spans="4:7" s="105" customFormat="1" ht="12.75">
      <c r="D190" s="104"/>
      <c r="F190" s="106"/>
      <c r="G190" s="104"/>
    </row>
    <row r="191" spans="4:7" s="105" customFormat="1" ht="12.75">
      <c r="D191" s="104"/>
      <c r="F191" s="106"/>
      <c r="G191" s="104"/>
    </row>
    <row r="192" spans="4:7" s="105" customFormat="1" ht="12.75">
      <c r="D192" s="104"/>
      <c r="F192" s="106"/>
      <c r="G192" s="104"/>
    </row>
    <row r="193" spans="4:7" s="105" customFormat="1" ht="12.75">
      <c r="D193" s="104"/>
      <c r="F193" s="106"/>
      <c r="G193" s="104"/>
    </row>
    <row r="194" spans="4:7" s="105" customFormat="1" ht="12.75">
      <c r="D194" s="104"/>
      <c r="F194" s="106"/>
      <c r="G194" s="104"/>
    </row>
    <row r="195" spans="4:7" s="105" customFormat="1" ht="12.75">
      <c r="D195" s="104"/>
      <c r="F195" s="106"/>
      <c r="G195" s="104"/>
    </row>
    <row r="196" spans="4:7" s="105" customFormat="1" ht="12.75">
      <c r="D196" s="104"/>
      <c r="F196" s="106"/>
      <c r="G196" s="104"/>
    </row>
    <row r="197" spans="4:7" s="105" customFormat="1" ht="12.75">
      <c r="D197" s="104"/>
      <c r="F197" s="106"/>
      <c r="G197" s="104"/>
    </row>
    <row r="198" spans="4:7" s="105" customFormat="1" ht="12.75">
      <c r="D198" s="104"/>
      <c r="F198" s="106"/>
      <c r="G198" s="104"/>
    </row>
    <row r="199" spans="4:7" s="105" customFormat="1" ht="12.75">
      <c r="D199" s="104"/>
      <c r="F199" s="106"/>
      <c r="G199" s="104"/>
    </row>
    <row r="200" spans="4:7" s="105" customFormat="1" ht="12.75">
      <c r="D200" s="104"/>
      <c r="F200" s="106"/>
      <c r="G200" s="104"/>
    </row>
    <row r="201" spans="4:7" s="105" customFormat="1" ht="12.75">
      <c r="D201" s="104"/>
      <c r="F201" s="106"/>
      <c r="G201" s="104"/>
    </row>
    <row r="202" spans="4:7" s="105" customFormat="1" ht="12.75">
      <c r="D202" s="104"/>
      <c r="F202" s="106"/>
      <c r="G202" s="104"/>
    </row>
    <row r="203" spans="4:7" s="105" customFormat="1" ht="12.75">
      <c r="D203" s="104"/>
      <c r="F203" s="106"/>
      <c r="G203" s="104"/>
    </row>
    <row r="204" spans="4:7" s="105" customFormat="1" ht="12.75">
      <c r="D204" s="104"/>
      <c r="F204" s="106"/>
      <c r="G204" s="104"/>
    </row>
    <row r="205" spans="4:7" s="105" customFormat="1" ht="12.75">
      <c r="D205" s="104"/>
      <c r="F205" s="106"/>
      <c r="G205" s="104"/>
    </row>
    <row r="206" spans="4:7" s="105" customFormat="1" ht="12.75">
      <c r="D206" s="104"/>
      <c r="F206" s="106"/>
      <c r="G206" s="104"/>
    </row>
    <row r="207" spans="4:7" s="105" customFormat="1" ht="12.75">
      <c r="D207" s="104"/>
      <c r="F207" s="106"/>
      <c r="G207" s="104"/>
    </row>
    <row r="208" spans="4:7" s="105" customFormat="1" ht="12.75">
      <c r="D208" s="104"/>
      <c r="F208" s="106"/>
      <c r="G208" s="104"/>
    </row>
    <row r="209" spans="4:7" s="105" customFormat="1" ht="12.75">
      <c r="D209" s="104"/>
      <c r="F209" s="106"/>
      <c r="G209" s="104"/>
    </row>
    <row r="210" spans="4:7" s="105" customFormat="1" ht="12.75">
      <c r="D210" s="104"/>
      <c r="F210" s="106"/>
      <c r="G210" s="104"/>
    </row>
    <row r="211" spans="4:7" s="105" customFormat="1" ht="12.75">
      <c r="D211" s="104"/>
      <c r="F211" s="106"/>
      <c r="G211" s="104"/>
    </row>
    <row r="212" spans="4:7" s="105" customFormat="1" ht="12.75">
      <c r="D212" s="104"/>
      <c r="F212" s="106"/>
      <c r="G212" s="104"/>
    </row>
    <row r="213" spans="4:7" s="105" customFormat="1" ht="12.75">
      <c r="D213" s="104"/>
      <c r="F213" s="106"/>
      <c r="G213" s="104"/>
    </row>
    <row r="214" spans="4:7" s="105" customFormat="1" ht="12.75">
      <c r="D214" s="104"/>
      <c r="F214" s="106"/>
      <c r="G214" s="104"/>
    </row>
    <row r="215" spans="4:7" s="105" customFormat="1" ht="12.75">
      <c r="D215" s="104"/>
      <c r="F215" s="106"/>
      <c r="G215" s="104"/>
    </row>
    <row r="216" spans="4:7" s="105" customFormat="1" ht="12.75">
      <c r="D216" s="104"/>
      <c r="F216" s="106"/>
      <c r="G216" s="104"/>
    </row>
    <row r="217" spans="4:7" s="105" customFormat="1" ht="12.75">
      <c r="D217" s="104"/>
      <c r="F217" s="106"/>
      <c r="G217" s="104"/>
    </row>
    <row r="218" spans="4:7" s="105" customFormat="1" ht="12.75">
      <c r="D218" s="104"/>
      <c r="F218" s="106"/>
      <c r="G218" s="104"/>
    </row>
    <row r="219" spans="4:7" s="105" customFormat="1" ht="12.75">
      <c r="D219" s="104"/>
      <c r="F219" s="106"/>
      <c r="G219" s="104"/>
    </row>
    <row r="220" spans="4:7" s="105" customFormat="1" ht="12.75">
      <c r="D220" s="104"/>
      <c r="F220" s="106"/>
      <c r="G220" s="104"/>
    </row>
    <row r="221" spans="4:7" s="105" customFormat="1" ht="12.75">
      <c r="D221" s="104"/>
      <c r="F221" s="106"/>
      <c r="G221" s="104"/>
    </row>
    <row r="222" spans="4:7" s="105" customFormat="1" ht="12.75">
      <c r="D222" s="104"/>
      <c r="F222" s="106"/>
      <c r="G222" s="104"/>
    </row>
    <row r="223" spans="4:7" s="105" customFormat="1" ht="12.75">
      <c r="D223" s="104"/>
      <c r="F223" s="106"/>
      <c r="G223" s="104"/>
    </row>
    <row r="224" spans="4:7" s="105" customFormat="1" ht="12.75">
      <c r="D224" s="104"/>
      <c r="F224" s="106"/>
      <c r="G224" s="104"/>
    </row>
    <row r="225" spans="4:7" s="105" customFormat="1" ht="12.75">
      <c r="D225" s="104"/>
      <c r="F225" s="106"/>
      <c r="G225" s="104"/>
    </row>
    <row r="226" spans="4:7" s="105" customFormat="1" ht="12.75">
      <c r="D226" s="104"/>
      <c r="F226" s="106"/>
      <c r="G226" s="104"/>
    </row>
    <row r="227" spans="4:7" s="105" customFormat="1" ht="12.75">
      <c r="D227" s="104"/>
      <c r="F227" s="106"/>
      <c r="G227" s="104"/>
    </row>
    <row r="228" spans="4:7" s="105" customFormat="1" ht="12.75">
      <c r="D228" s="104"/>
      <c r="F228" s="106"/>
      <c r="G228" s="104"/>
    </row>
    <row r="229" spans="4:7" s="105" customFormat="1" ht="12.75">
      <c r="D229" s="104"/>
      <c r="F229" s="106"/>
      <c r="G229" s="104"/>
    </row>
    <row r="230" spans="4:7" s="105" customFormat="1" ht="12.75">
      <c r="D230" s="104"/>
      <c r="F230" s="106"/>
      <c r="G230" s="104"/>
    </row>
    <row r="231" spans="4:7" s="105" customFormat="1" ht="12.75">
      <c r="D231" s="104"/>
      <c r="F231" s="106"/>
      <c r="G231" s="104"/>
    </row>
    <row r="232" spans="4:7" s="105" customFormat="1" ht="12.75">
      <c r="D232" s="104"/>
      <c r="F232" s="106"/>
      <c r="G232" s="104"/>
    </row>
    <row r="233" spans="4:7" s="105" customFormat="1" ht="12.75">
      <c r="D233" s="104"/>
      <c r="F233" s="106"/>
      <c r="G233" s="104"/>
    </row>
    <row r="234" spans="4:7" s="105" customFormat="1" ht="12.75">
      <c r="D234" s="104"/>
      <c r="F234" s="106"/>
      <c r="G234" s="104"/>
    </row>
    <row r="235" spans="4:7" s="105" customFormat="1" ht="12.75">
      <c r="D235" s="104"/>
      <c r="F235" s="106"/>
      <c r="G235" s="104"/>
    </row>
    <row r="236" spans="4:7" s="105" customFormat="1" ht="12.75">
      <c r="D236" s="104"/>
      <c r="F236" s="106"/>
      <c r="G236" s="104"/>
    </row>
    <row r="237" spans="4:7" s="105" customFormat="1" ht="12.75">
      <c r="D237" s="104"/>
      <c r="F237" s="106"/>
      <c r="G237" s="104"/>
    </row>
    <row r="238" spans="4:7" s="105" customFormat="1" ht="12.75">
      <c r="D238" s="104"/>
      <c r="F238" s="106"/>
      <c r="G238" s="104"/>
    </row>
    <row r="239" spans="4:7" s="105" customFormat="1" ht="12.75">
      <c r="D239" s="104"/>
      <c r="F239" s="106"/>
      <c r="G239" s="104"/>
    </row>
    <row r="240" spans="4:7" s="105" customFormat="1" ht="12.75">
      <c r="D240" s="104"/>
      <c r="F240" s="106"/>
      <c r="G240" s="104"/>
    </row>
    <row r="241" spans="4:7" s="105" customFormat="1" ht="12.75">
      <c r="D241" s="104"/>
      <c r="F241" s="106"/>
      <c r="G241" s="104"/>
    </row>
    <row r="242" spans="4:7" s="105" customFormat="1" ht="12.75">
      <c r="D242" s="104"/>
      <c r="F242" s="106"/>
      <c r="G242" s="104"/>
    </row>
    <row r="243" spans="4:7" s="105" customFormat="1" ht="12.75">
      <c r="D243" s="104"/>
      <c r="F243" s="106"/>
      <c r="G243" s="104"/>
    </row>
    <row r="244" spans="4:7" s="105" customFormat="1" ht="12.75">
      <c r="D244" s="104"/>
      <c r="F244" s="106"/>
      <c r="G244" s="104"/>
    </row>
    <row r="245" spans="4:7" s="105" customFormat="1" ht="12.75">
      <c r="D245" s="104"/>
      <c r="F245" s="106"/>
      <c r="G245" s="104"/>
    </row>
    <row r="246" spans="4:7" s="105" customFormat="1" ht="12.75">
      <c r="D246" s="104"/>
      <c r="F246" s="106"/>
      <c r="G246" s="104"/>
    </row>
    <row r="247" spans="4:7" s="105" customFormat="1" ht="12.75">
      <c r="D247" s="104"/>
      <c r="F247" s="106"/>
      <c r="G247" s="104"/>
    </row>
    <row r="248" spans="4:7" s="105" customFormat="1" ht="12.75">
      <c r="D248" s="104"/>
      <c r="F248" s="106"/>
      <c r="G248" s="104"/>
    </row>
    <row r="249" spans="4:7" s="105" customFormat="1" ht="12.75">
      <c r="D249" s="104"/>
      <c r="F249" s="106"/>
      <c r="G249" s="104"/>
    </row>
    <row r="250" spans="4:7" s="105" customFormat="1" ht="12.75">
      <c r="D250" s="104"/>
      <c r="F250" s="106"/>
      <c r="G250" s="104"/>
    </row>
    <row r="251" spans="4:7" s="105" customFormat="1" ht="12.75">
      <c r="D251" s="104"/>
      <c r="F251" s="106"/>
      <c r="G251" s="104"/>
    </row>
    <row r="252" spans="4:7" s="105" customFormat="1" ht="12.75">
      <c r="D252" s="104"/>
      <c r="F252" s="106"/>
      <c r="G252" s="104"/>
    </row>
    <row r="253" spans="4:7" s="105" customFormat="1" ht="12.75">
      <c r="D253" s="104"/>
      <c r="F253" s="106"/>
      <c r="G253" s="104"/>
    </row>
    <row r="254" spans="4:7" s="105" customFormat="1" ht="12.75">
      <c r="D254" s="104"/>
      <c r="F254" s="106"/>
      <c r="G254" s="104"/>
    </row>
    <row r="255" spans="4:7" s="105" customFormat="1" ht="12.75">
      <c r="D255" s="104"/>
      <c r="F255" s="106"/>
      <c r="G255" s="104"/>
    </row>
    <row r="256" spans="4:7" s="105" customFormat="1" ht="12.75">
      <c r="D256" s="104"/>
      <c r="F256" s="106"/>
      <c r="G256" s="104"/>
    </row>
    <row r="257" spans="4:7" s="105" customFormat="1" ht="12.75">
      <c r="D257" s="104"/>
      <c r="F257" s="106"/>
      <c r="G257" s="104"/>
    </row>
    <row r="258" spans="4:7" s="105" customFormat="1" ht="12.75">
      <c r="D258" s="104"/>
      <c r="F258" s="106"/>
      <c r="G258" s="104"/>
    </row>
    <row r="259" spans="4:7" s="105" customFormat="1" ht="12.75">
      <c r="D259" s="104"/>
      <c r="F259" s="106"/>
      <c r="G259" s="104"/>
    </row>
    <row r="260" spans="4:7" s="105" customFormat="1" ht="12.75">
      <c r="D260" s="104"/>
      <c r="F260" s="106"/>
      <c r="G260" s="104"/>
    </row>
    <row r="261" spans="4:7" s="105" customFormat="1" ht="12.75">
      <c r="D261" s="104"/>
      <c r="F261" s="106"/>
      <c r="G261" s="104"/>
    </row>
    <row r="262" spans="4:7" s="105" customFormat="1" ht="12.75">
      <c r="D262" s="104"/>
      <c r="F262" s="106"/>
      <c r="G262" s="104"/>
    </row>
    <row r="263" spans="4:7" s="105" customFormat="1" ht="12.75">
      <c r="D263" s="104"/>
      <c r="F263" s="106"/>
      <c r="G263" s="104"/>
    </row>
    <row r="264" spans="4:7" s="105" customFormat="1" ht="12.75">
      <c r="D264" s="104"/>
      <c r="F264" s="106"/>
      <c r="G264" s="104"/>
    </row>
    <row r="265" spans="4:7" s="105" customFormat="1" ht="12.75">
      <c r="D265" s="104"/>
      <c r="F265" s="106"/>
      <c r="G265" s="104"/>
    </row>
    <row r="266" spans="4:7" s="105" customFormat="1" ht="12.75">
      <c r="D266" s="104"/>
      <c r="F266" s="106"/>
      <c r="G266" s="104"/>
    </row>
    <row r="267" spans="4:7" s="105" customFormat="1" ht="12.75">
      <c r="D267" s="104"/>
      <c r="F267" s="106"/>
      <c r="G267" s="104"/>
    </row>
    <row r="268" spans="4:7" s="105" customFormat="1" ht="12.75">
      <c r="D268" s="104"/>
      <c r="F268" s="106"/>
      <c r="G268" s="104"/>
    </row>
    <row r="269" spans="4:7" s="105" customFormat="1" ht="12.75">
      <c r="D269" s="104"/>
      <c r="F269" s="106"/>
      <c r="G269" s="104"/>
    </row>
    <row r="270" spans="4:7" s="105" customFormat="1" ht="12.75">
      <c r="D270" s="104"/>
      <c r="F270" s="106"/>
      <c r="G270" s="104"/>
    </row>
    <row r="271" spans="4:7" s="105" customFormat="1" ht="12.75">
      <c r="D271" s="104"/>
      <c r="F271" s="106"/>
      <c r="G271" s="104"/>
    </row>
    <row r="272" spans="4:7" s="105" customFormat="1" ht="12.75">
      <c r="D272" s="104"/>
      <c r="F272" s="106"/>
      <c r="G272" s="104"/>
    </row>
    <row r="273" spans="4:7" s="105" customFormat="1" ht="12.75">
      <c r="D273" s="104"/>
      <c r="F273" s="106"/>
      <c r="G273" s="104"/>
    </row>
    <row r="274" spans="4:7" s="105" customFormat="1" ht="12.75">
      <c r="D274" s="104"/>
      <c r="F274" s="106"/>
      <c r="G274" s="104"/>
    </row>
    <row r="275" spans="4:7" s="105" customFormat="1" ht="12.75">
      <c r="D275" s="104"/>
      <c r="F275" s="106"/>
      <c r="G275" s="104"/>
    </row>
    <row r="276" spans="4:7" s="105" customFormat="1" ht="12.75">
      <c r="D276" s="104"/>
      <c r="F276" s="106"/>
      <c r="G276" s="104"/>
    </row>
    <row r="277" spans="4:7" s="105" customFormat="1" ht="12.75">
      <c r="D277" s="104"/>
      <c r="F277" s="106"/>
      <c r="G277" s="104"/>
    </row>
    <row r="278" spans="4:7" s="105" customFormat="1" ht="12.75">
      <c r="D278" s="104"/>
      <c r="F278" s="106"/>
      <c r="G278" s="104"/>
    </row>
    <row r="279" spans="4:7" s="105" customFormat="1" ht="12.75">
      <c r="D279" s="104"/>
      <c r="F279" s="106"/>
      <c r="G279" s="104"/>
    </row>
    <row r="280" spans="4:7" s="105" customFormat="1" ht="12.75">
      <c r="D280" s="104"/>
      <c r="F280" s="106"/>
      <c r="G280" s="104"/>
    </row>
    <row r="281" spans="4:7" s="105" customFormat="1" ht="12.75">
      <c r="D281" s="104"/>
      <c r="F281" s="106"/>
      <c r="G281" s="104"/>
    </row>
    <row r="282" spans="4:7" s="105" customFormat="1" ht="12.75">
      <c r="D282" s="104"/>
      <c r="F282" s="106"/>
      <c r="G282" s="104"/>
    </row>
    <row r="283" spans="4:7" s="105" customFormat="1" ht="12.75">
      <c r="D283" s="104"/>
      <c r="F283" s="106"/>
      <c r="G283" s="104"/>
    </row>
    <row r="284" spans="4:7" s="105" customFormat="1" ht="12.75">
      <c r="D284" s="104"/>
      <c r="F284" s="106"/>
      <c r="G284" s="104"/>
    </row>
    <row r="285" spans="4:7" s="105" customFormat="1" ht="12.75">
      <c r="D285" s="104"/>
      <c r="F285" s="106"/>
      <c r="G285" s="104"/>
    </row>
    <row r="286" spans="4:7" s="105" customFormat="1" ht="12.75">
      <c r="D286" s="104"/>
      <c r="F286" s="106"/>
      <c r="G286" s="104"/>
    </row>
    <row r="287" spans="4:7" s="105" customFormat="1" ht="12.75">
      <c r="D287" s="104"/>
      <c r="F287" s="106"/>
      <c r="G287" s="104"/>
    </row>
    <row r="288" spans="4:7" s="105" customFormat="1" ht="12.75">
      <c r="D288" s="104"/>
      <c r="F288" s="106"/>
      <c r="G288" s="104"/>
    </row>
    <row r="289" spans="4:7" s="105" customFormat="1" ht="12.75">
      <c r="D289" s="104"/>
      <c r="F289" s="106"/>
      <c r="G289" s="104"/>
    </row>
    <row r="290" spans="4:7" s="105" customFormat="1" ht="12.75">
      <c r="D290" s="104"/>
      <c r="F290" s="106"/>
      <c r="G290" s="104"/>
    </row>
    <row r="291" spans="4:7" s="105" customFormat="1" ht="12.75">
      <c r="D291" s="104"/>
      <c r="F291" s="106"/>
      <c r="G291" s="104"/>
    </row>
    <row r="292" spans="4:7" s="105" customFormat="1" ht="12.75">
      <c r="D292" s="104"/>
      <c r="F292" s="106"/>
      <c r="G292" s="104"/>
    </row>
    <row r="293" spans="4:7" s="105" customFormat="1" ht="12.75">
      <c r="D293" s="104"/>
      <c r="F293" s="106"/>
      <c r="G293" s="104"/>
    </row>
    <row r="294" spans="4:7" s="105" customFormat="1" ht="12.75">
      <c r="D294" s="104"/>
      <c r="F294" s="106"/>
      <c r="G294" s="104"/>
    </row>
    <row r="295" spans="4:7" s="105" customFormat="1" ht="12.75">
      <c r="D295" s="104"/>
      <c r="F295" s="106"/>
      <c r="G295" s="104"/>
    </row>
    <row r="296" spans="4:7" s="105" customFormat="1" ht="12.75">
      <c r="D296" s="104"/>
      <c r="F296" s="106"/>
      <c r="G296" s="104"/>
    </row>
    <row r="297" spans="4:7" s="105" customFormat="1" ht="12.75">
      <c r="D297" s="104"/>
      <c r="F297" s="106"/>
      <c r="G297" s="104"/>
    </row>
    <row r="298" spans="4:7" s="105" customFormat="1" ht="12.75">
      <c r="D298" s="104"/>
      <c r="F298" s="106"/>
      <c r="G298" s="104"/>
    </row>
    <row r="299" spans="4:7" s="105" customFormat="1" ht="12.75">
      <c r="D299" s="104"/>
      <c r="F299" s="106"/>
      <c r="G299" s="104"/>
    </row>
    <row r="300" spans="4:7" s="105" customFormat="1" ht="12.75">
      <c r="D300" s="104"/>
      <c r="F300" s="106"/>
      <c r="G300" s="104"/>
    </row>
    <row r="301" spans="4:7" s="105" customFormat="1" ht="12.75">
      <c r="D301" s="104"/>
      <c r="F301" s="106"/>
      <c r="G301" s="104"/>
    </row>
    <row r="302" spans="4:7" s="105" customFormat="1" ht="12.75">
      <c r="D302" s="104"/>
      <c r="F302" s="106"/>
      <c r="G302" s="104"/>
    </row>
    <row r="303" spans="4:7" s="105" customFormat="1" ht="12.75">
      <c r="D303" s="104"/>
      <c r="F303" s="106"/>
      <c r="G303" s="104"/>
    </row>
    <row r="304" spans="4:7" s="105" customFormat="1" ht="12.75">
      <c r="D304" s="104"/>
      <c r="F304" s="106"/>
      <c r="G304" s="104"/>
    </row>
    <row r="305" spans="4:7" s="105" customFormat="1" ht="12.75">
      <c r="D305" s="104"/>
      <c r="F305" s="106"/>
      <c r="G305" s="104"/>
    </row>
    <row r="306" spans="4:7" s="105" customFormat="1" ht="12.75">
      <c r="D306" s="104"/>
      <c r="F306" s="106"/>
      <c r="G306" s="104"/>
    </row>
    <row r="307" spans="4:7" s="105" customFormat="1" ht="12.75">
      <c r="D307" s="104"/>
      <c r="F307" s="106"/>
      <c r="G307" s="104"/>
    </row>
    <row r="308" spans="4:7" s="105" customFormat="1" ht="12.75">
      <c r="D308" s="104"/>
      <c r="G308" s="104"/>
    </row>
    <row r="309" spans="4:7" s="105" customFormat="1" ht="12.75">
      <c r="D309" s="104"/>
      <c r="G309" s="104"/>
    </row>
    <row r="310" spans="4:7" s="105" customFormat="1" ht="12.75">
      <c r="D310" s="104"/>
      <c r="G310" s="104"/>
    </row>
    <row r="311" spans="4:7" s="105" customFormat="1" ht="12.75">
      <c r="D311" s="104"/>
      <c r="G311" s="104"/>
    </row>
    <row r="312" spans="4:7" s="105" customFormat="1" ht="12.75">
      <c r="D312" s="104"/>
      <c r="G312" s="104"/>
    </row>
    <row r="313" spans="4:7" s="105" customFormat="1" ht="12.75">
      <c r="D313" s="104"/>
      <c r="G313" s="104"/>
    </row>
    <row r="314" spans="4:7" s="105" customFormat="1" ht="12.75">
      <c r="D314" s="104"/>
      <c r="G314" s="104"/>
    </row>
    <row r="315" spans="4:7" s="105" customFormat="1" ht="12.75">
      <c r="D315" s="104"/>
      <c r="G315" s="104"/>
    </row>
    <row r="316" spans="4:7" s="105" customFormat="1" ht="12.75">
      <c r="D316" s="104"/>
      <c r="G316" s="104"/>
    </row>
    <row r="317" spans="4:7" s="105" customFormat="1" ht="12.75">
      <c r="D317" s="104"/>
      <c r="G317" s="104"/>
    </row>
    <row r="318" spans="4:7" s="105" customFormat="1" ht="12.75">
      <c r="D318" s="104"/>
      <c r="G318" s="104"/>
    </row>
    <row r="319" spans="4:7" s="105" customFormat="1" ht="12.75">
      <c r="D319" s="104"/>
      <c r="G319" s="104"/>
    </row>
    <row r="320" spans="4:7" s="105" customFormat="1" ht="12.75">
      <c r="D320" s="104"/>
      <c r="G320" s="104"/>
    </row>
    <row r="321" spans="4:7" s="105" customFormat="1" ht="12.75">
      <c r="D321" s="104"/>
      <c r="G321" s="104"/>
    </row>
    <row r="322" spans="4:7" s="105" customFormat="1" ht="12.75">
      <c r="D322" s="104"/>
      <c r="G322" s="104"/>
    </row>
    <row r="323" spans="4:7" s="105" customFormat="1" ht="12.75">
      <c r="D323" s="104"/>
      <c r="G323" s="104"/>
    </row>
    <row r="324" spans="4:7" s="105" customFormat="1" ht="12.75">
      <c r="D324" s="104"/>
      <c r="G324" s="104"/>
    </row>
    <row r="325" spans="4:7" s="105" customFormat="1" ht="12.75">
      <c r="D325" s="104"/>
      <c r="G325" s="104"/>
    </row>
    <row r="326" spans="4:7" s="105" customFormat="1" ht="12.75">
      <c r="D326" s="104"/>
      <c r="G326" s="104"/>
    </row>
    <row r="327" spans="4:7" s="105" customFormat="1" ht="12.75">
      <c r="D327" s="104"/>
      <c r="G327" s="104"/>
    </row>
    <row r="328" spans="4:7" s="105" customFormat="1" ht="12.75">
      <c r="D328" s="104"/>
      <c r="G328" s="104"/>
    </row>
    <row r="329" spans="4:7" s="105" customFormat="1" ht="12.75">
      <c r="D329" s="104"/>
      <c r="G329" s="104"/>
    </row>
    <row r="330" spans="4:7" s="105" customFormat="1" ht="12.75">
      <c r="D330" s="104"/>
      <c r="G330" s="104"/>
    </row>
    <row r="331" spans="4:7" s="105" customFormat="1" ht="12.75">
      <c r="D331" s="104"/>
      <c r="G331" s="104"/>
    </row>
  </sheetData>
  <sheetProtection algorithmName="SHA-512" hashValue="HrqWrES1T0vjmbxjl9uOdFAxgoPUJttAkd1NzN0zxcQ1p5rPnIIqgBYwIp6FKjIgEHG/eozqNBEHSNA9yW8CtA==" saltValue="yyL+SMZKFncGAMQAPWvvcw==" spinCount="100000" sheet="1" objects="1" scenarios="1"/>
  <mergeCells count="11">
    <mergeCell ref="A1:H1"/>
    <mergeCell ref="A2:G2"/>
    <mergeCell ref="H6:H7"/>
    <mergeCell ref="A3:H3"/>
    <mergeCell ref="A4:H4"/>
    <mergeCell ref="A5:H5"/>
    <mergeCell ref="A6:A7"/>
    <mergeCell ref="B6:B7"/>
    <mergeCell ref="C6:E6"/>
    <mergeCell ref="F6:F7"/>
    <mergeCell ref="G6:G7"/>
  </mergeCells>
  <pageMargins left="0.1968503937007874" right="0.1968503937007874" top="0.3937007874015748" bottom="0.3937007874015748" header="0.31496062992125984" footer="0.31496062992125984"/>
  <pageSetup fitToHeight="19" orientation="portrait" paperSize="9" scale="57"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CC"/>
    <pageSetUpPr fitToPage="1"/>
  </sheetPr>
  <dimension ref="A1:Q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F11" sqref="F11"/>
    </sheetView>
  </sheetViews>
  <sheetFormatPr defaultColWidth="9.144285714285713" defaultRowHeight="12.75"/>
  <cols>
    <col min="1" max="1" width="12.714285714285714" style="4" customWidth="1"/>
    <col min="2" max="2" width="20.714285714285715" style="4" customWidth="1"/>
    <col min="3" max="3" width="26.714285714285715" style="4" customWidth="1"/>
    <col min="4" max="4" width="17.714285714285715" style="5" customWidth="1"/>
    <col min="5" max="5" width="20.714285714285715" style="4" customWidth="1"/>
    <col min="6" max="6" width="18.714285714285715" style="4" customWidth="1"/>
    <col min="7" max="7" width="20.714285714285715" style="105" customWidth="1"/>
    <col min="8" max="8" width="18.714285714285715" style="105" customWidth="1"/>
    <col min="9" max="9" width="20.714285714285715" style="105" customWidth="1"/>
    <col min="10" max="10" width="18.714285714285715" style="105" customWidth="1"/>
    <col min="11" max="12" width="12.714285714285714" style="105" customWidth="1"/>
    <col min="13" max="13" width="9.142857142857142" style="105"/>
    <col min="14" max="14" width="9.142857142857142" style="104"/>
    <col min="15" max="16" width="9.142857142857142" style="105"/>
    <col min="17" max="17" width="0" style="105" hidden="1" customWidth="1"/>
    <col min="18" max="61" width="9.142857142857142" style="105"/>
    <col min="62" max="16384" width="9.142857142857142" style="4"/>
  </cols>
  <sheetData>
    <row r="1" spans="1:12" ht="15.75">
      <c r="A1" s="412" t="s">
        <v>2744</v>
      </c>
      <c r="B1" s="413"/>
      <c r="C1" s="413"/>
      <c r="D1" s="413"/>
      <c r="E1" s="413"/>
      <c r="F1" s="413"/>
      <c r="G1" s="413"/>
      <c r="H1" s="413"/>
      <c r="I1" s="413"/>
      <c r="J1" s="413"/>
      <c r="K1" s="413"/>
      <c r="L1" s="413"/>
    </row>
    <row r="2" spans="1:12" ht="15" customHeight="1">
      <c r="A2" s="405" t="s">
        <v>2745</v>
      </c>
      <c r="B2" s="405"/>
      <c r="C2" s="405"/>
      <c r="D2" s="405"/>
      <c r="E2" s="405"/>
      <c r="F2" s="405"/>
      <c r="G2" s="405"/>
      <c r="H2" s="405"/>
      <c r="I2" s="405"/>
      <c r="J2" s="405"/>
      <c r="K2" s="406"/>
      <c r="L2" s="223" t="s">
        <v>2746</v>
      </c>
    </row>
    <row r="3" spans="1:12" ht="15" customHeight="1">
      <c r="A3" s="407" t="s">
        <v>2429</v>
      </c>
      <c r="B3" s="310"/>
      <c r="C3" s="310"/>
      <c r="D3" s="310"/>
      <c r="E3" s="310"/>
      <c r="F3" s="310"/>
      <c r="G3" s="310"/>
      <c r="H3" s="310"/>
      <c r="I3" s="310"/>
      <c r="J3" s="310"/>
      <c r="K3" s="310"/>
      <c r="L3" s="310"/>
    </row>
    <row r="4" spans="1:17" ht="15" customHeight="1">
      <c r="A4" s="408" t="s">
        <v>2752</v>
      </c>
      <c r="B4" s="310"/>
      <c r="C4" s="310"/>
      <c r="D4" s="310"/>
      <c r="E4" s="310"/>
      <c r="F4" s="310"/>
      <c r="G4" s="310"/>
      <c r="H4" s="310"/>
      <c r="I4" s="310"/>
      <c r="J4" s="310"/>
      <c r="K4" s="310"/>
      <c r="L4" s="310"/>
      <c r="Q4" s="105" t="s">
        <v>2333</v>
      </c>
    </row>
    <row r="5" spans="1:17" ht="15" customHeight="1" thickBot="1">
      <c r="A5" s="411"/>
      <c r="B5" s="310"/>
      <c r="C5" s="310"/>
      <c r="D5" s="310"/>
      <c r="E5" s="310"/>
      <c r="F5" s="310"/>
      <c r="G5" s="310"/>
      <c r="H5" s="310"/>
      <c r="I5" s="310"/>
      <c r="J5" s="310"/>
      <c r="K5" s="310"/>
      <c r="L5" s="310"/>
      <c r="Q5" s="105" t="s">
        <v>2334</v>
      </c>
    </row>
    <row r="6" spans="1:16" ht="36" customHeight="1">
      <c r="A6" s="170" t="s">
        <v>523</v>
      </c>
      <c r="B6" s="171" t="s">
        <v>2324</v>
      </c>
      <c r="C6" s="171" t="s">
        <v>2345</v>
      </c>
      <c r="D6" s="171" t="s">
        <v>2747</v>
      </c>
      <c r="E6" s="171" t="s">
        <v>2330</v>
      </c>
      <c r="F6" s="172" t="s">
        <v>2327</v>
      </c>
      <c r="G6" s="171" t="s">
        <v>2331</v>
      </c>
      <c r="H6" s="172" t="s">
        <v>2328</v>
      </c>
      <c r="I6" s="171" t="s">
        <v>2332</v>
      </c>
      <c r="J6" s="172" t="s">
        <v>2329</v>
      </c>
      <c r="K6" s="176" t="s">
        <v>2341</v>
      </c>
      <c r="L6" s="224" t="s">
        <v>2753</v>
      </c>
      <c r="N6" s="108" t="s">
        <v>2335</v>
      </c>
      <c r="O6" s="108" t="s">
        <v>2771</v>
      </c>
      <c r="P6" s="108" t="s">
        <v>2772</v>
      </c>
    </row>
    <row r="7" spans="1:12"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39" t="s">
        <v>2392</v>
      </c>
    </row>
    <row r="8" spans="1:16" ht="15" customHeight="1" thickTop="1">
      <c r="A8" s="134">
        <v>1.0</v>
      </c>
      <c r="B8" s="195"/>
      <c r="C8" s="195"/>
      <c r="D8" s="193"/>
      <c r="E8" s="194"/>
      <c r="F8" s="194"/>
      <c r="G8" s="194"/>
      <c r="H8" s="194"/>
      <c r="I8" s="194"/>
      <c r="J8" s="194"/>
      <c r="K8" s="195"/>
      <c r="L8" s="196"/>
      <c r="N8" s="107" t="str">
        <f>IF(IF((OR(ABS(E8*0.21-F8)&gt;15,ABS(E8*0.21-F8)&gt;ABS(E8*0.001))),0,1)=1,T($Q$4),T($Q$5))</f>
        <v>OK</v>
      </c>
      <c r="O8" s="107" t="str">
        <f t="shared" si="0" ref="O8:O17">IF(IF((OR(ABS(G8*0.12-H8)&gt;15,ABS(G8*0.12-H8)&gt;ABS(G8*0.001))),0,1)=1,T($Q$4),T($Q$5))</f>
        <v>OK</v>
      </c>
      <c r="P8" s="107" t="str">
        <f>IF(IF((OR(ABS(I8*0.1-J8)&gt;15,ABS(I8*0.1-J8)&gt;ABS(I8*0.001))),0,1)=1,T($Q$4),T($Q$5))</f>
        <v>OK</v>
      </c>
    </row>
    <row r="9" spans="1:16" ht="15" customHeight="1">
      <c r="A9" s="135">
        <v>2.0</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6" ht="15" customHeight="1">
      <c r="A10" s="135">
        <v>3.0</v>
      </c>
      <c r="B10" s="199"/>
      <c r="C10" s="199"/>
      <c r="D10" s="197"/>
      <c r="E10" s="198"/>
      <c r="F10" s="198"/>
      <c r="G10" s="198"/>
      <c r="H10" s="198"/>
      <c r="I10" s="198"/>
      <c r="J10" s="198"/>
      <c r="K10" s="199"/>
      <c r="L10" s="200"/>
      <c r="N10" s="107" t="str">
        <f t="shared" si="1" ref="N10:N17">IF(IF((OR(ABS(E10*0.21-F10)&gt;15,ABS(E10*0.21-F10)&gt;ABS(E10*0.001))),0,1)=1,T($Q$4),T($Q$5))</f>
        <v>OK</v>
      </c>
      <c r="O10" s="107" t="str">
        <f t="shared" si="0"/>
        <v>OK</v>
      </c>
      <c r="P10" s="107" t="str">
        <f t="shared" si="2" ref="P10:P17">IF(IF((OR(ABS(I10*0.1-J10)&gt;15,ABS(I10*0.1-J10)&gt;ABS(I10*0.001))),0,1)=1,T($Q$4),T($Q$5))</f>
        <v>OK</v>
      </c>
    </row>
    <row r="11" spans="1:16" ht="15" customHeight="1">
      <c r="A11" s="135">
        <v>4.0</v>
      </c>
      <c r="B11" s="199"/>
      <c r="C11" s="199"/>
      <c r="D11" s="197"/>
      <c r="E11" s="198"/>
      <c r="F11" s="198"/>
      <c r="G11" s="198"/>
      <c r="H11" s="198"/>
      <c r="I11" s="198"/>
      <c r="J11" s="198"/>
      <c r="K11" s="199"/>
      <c r="L11" s="200"/>
      <c r="N11" s="107" t="str">
        <f t="shared" si="1"/>
        <v>OK</v>
      </c>
      <c r="O11" s="107" t="str">
        <f t="shared" si="0"/>
        <v>OK</v>
      </c>
      <c r="P11" s="107" t="str">
        <f t="shared" si="2"/>
        <v>OK</v>
      </c>
    </row>
    <row r="12" spans="1:16" ht="15" customHeight="1">
      <c r="A12" s="135">
        <v>5.0</v>
      </c>
      <c r="B12" s="199"/>
      <c r="C12" s="199"/>
      <c r="D12" s="197"/>
      <c r="E12" s="198"/>
      <c r="F12" s="198"/>
      <c r="G12" s="198"/>
      <c r="H12" s="198"/>
      <c r="I12" s="198"/>
      <c r="J12" s="198"/>
      <c r="K12" s="199"/>
      <c r="L12" s="200"/>
      <c r="N12" s="107" t="str">
        <f t="shared" si="1"/>
        <v>OK</v>
      </c>
      <c r="O12" s="107" t="str">
        <f t="shared" si="0"/>
        <v>OK</v>
      </c>
      <c r="P12" s="107" t="str">
        <f t="shared" si="2"/>
        <v>OK</v>
      </c>
    </row>
    <row r="13" spans="1:16" ht="15" customHeight="1">
      <c r="A13" s="135">
        <v>6.0</v>
      </c>
      <c r="B13" s="199"/>
      <c r="C13" s="199"/>
      <c r="D13" s="197"/>
      <c r="E13" s="198"/>
      <c r="F13" s="198"/>
      <c r="G13" s="198"/>
      <c r="H13" s="198"/>
      <c r="I13" s="198"/>
      <c r="J13" s="198"/>
      <c r="K13" s="199"/>
      <c r="L13" s="200"/>
      <c r="N13" s="107" t="str">
        <f t="shared" si="1"/>
        <v>OK</v>
      </c>
      <c r="O13" s="107" t="str">
        <f t="shared" si="0"/>
        <v>OK</v>
      </c>
      <c r="P13" s="107" t="str">
        <f t="shared" si="2"/>
        <v>OK</v>
      </c>
    </row>
    <row r="14" spans="1:16" ht="15" customHeight="1">
      <c r="A14" s="135">
        <v>7.0</v>
      </c>
      <c r="B14" s="199"/>
      <c r="C14" s="199"/>
      <c r="D14" s="197"/>
      <c r="E14" s="198"/>
      <c r="F14" s="198"/>
      <c r="G14" s="198"/>
      <c r="H14" s="198"/>
      <c r="I14" s="198"/>
      <c r="J14" s="198"/>
      <c r="K14" s="199"/>
      <c r="L14" s="200"/>
      <c r="N14" s="107" t="str">
        <f t="shared" si="1"/>
        <v>OK</v>
      </c>
      <c r="O14" s="107" t="str">
        <f t="shared" si="0"/>
        <v>OK</v>
      </c>
      <c r="P14" s="107" t="str">
        <f t="shared" si="2"/>
        <v>OK</v>
      </c>
    </row>
    <row r="15" spans="1:16" ht="15" customHeight="1">
      <c r="A15" s="135">
        <v>8.0</v>
      </c>
      <c r="B15" s="199"/>
      <c r="C15" s="199"/>
      <c r="D15" s="197"/>
      <c r="E15" s="198"/>
      <c r="F15" s="198"/>
      <c r="G15" s="198"/>
      <c r="H15" s="198"/>
      <c r="I15" s="198"/>
      <c r="J15" s="198"/>
      <c r="K15" s="199"/>
      <c r="L15" s="200"/>
      <c r="N15" s="107" t="str">
        <f t="shared" si="1"/>
        <v>OK</v>
      </c>
      <c r="O15" s="107" t="str">
        <f t="shared" si="0"/>
        <v>OK</v>
      </c>
      <c r="P15" s="107" t="str">
        <f t="shared" si="2"/>
        <v>OK</v>
      </c>
    </row>
    <row r="16" spans="1:16" ht="15" customHeight="1">
      <c r="A16" s="135">
        <v>9.0</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10.0</v>
      </c>
      <c r="B17" s="203"/>
      <c r="C17" s="203"/>
      <c r="D17" s="201"/>
      <c r="E17" s="202"/>
      <c r="F17" s="202"/>
      <c r="G17" s="202"/>
      <c r="H17" s="202"/>
      <c r="I17" s="202"/>
      <c r="J17" s="202"/>
      <c r="K17" s="203"/>
      <c r="L17" s="204"/>
      <c r="N17" s="107" t="str">
        <f t="shared" si="1"/>
        <v>OK</v>
      </c>
      <c r="O17" s="107" t="str">
        <f t="shared" si="0"/>
        <v>OK</v>
      </c>
      <c r="P17" s="107" t="str">
        <f t="shared" si="2"/>
        <v>OK</v>
      </c>
    </row>
    <row r="18" spans="1:14" s="105" customFormat="1" ht="12.75">
      <c r="A18" s="104"/>
      <c r="C18" s="106"/>
      <c r="D18" s="104"/>
      <c r="N18" s="104"/>
    </row>
    <row r="19" spans="1:14" s="105" customFormat="1" ht="12.75">
      <c r="A19" s="104"/>
      <c r="C19" s="106"/>
      <c r="D19" s="104"/>
      <c r="N19" s="104"/>
    </row>
    <row r="20" spans="1:14" s="105" customFormat="1" ht="12.75">
      <c r="A20" s="104"/>
      <c r="C20" s="106"/>
      <c r="D20" s="104"/>
      <c r="N20" s="104"/>
    </row>
    <row r="21" spans="1:14" s="105" customFormat="1" ht="12.75">
      <c r="A21" s="104"/>
      <c r="C21" s="106"/>
      <c r="D21" s="104"/>
      <c r="N21" s="104"/>
    </row>
    <row r="22" spans="1:14" s="105" customFormat="1" ht="12.75">
      <c r="A22" s="104"/>
      <c r="C22" s="106"/>
      <c r="D22" s="104"/>
      <c r="N22" s="104"/>
    </row>
    <row r="23" spans="1:14" s="105" customFormat="1" ht="12.75">
      <c r="A23" s="104"/>
      <c r="C23" s="106"/>
      <c r="D23" s="104"/>
      <c r="N23" s="104"/>
    </row>
    <row r="24" spans="1:14" s="105" customFormat="1" ht="12.75">
      <c r="A24" s="104"/>
      <c r="C24" s="106"/>
      <c r="D24" s="104"/>
      <c r="N24" s="104"/>
    </row>
    <row r="25" spans="1:14" s="105" customFormat="1" ht="12.75">
      <c r="A25" s="104"/>
      <c r="C25" s="106"/>
      <c r="D25" s="104"/>
      <c r="N25" s="104"/>
    </row>
    <row r="26" spans="1:14" s="105" customFormat="1" ht="12.75">
      <c r="A26" s="104"/>
      <c r="C26" s="106"/>
      <c r="D26" s="104"/>
      <c r="N26" s="104"/>
    </row>
    <row r="27" spans="1:14" s="105" customFormat="1" ht="12.75">
      <c r="A27" s="104"/>
      <c r="C27" s="106"/>
      <c r="D27" s="104"/>
      <c r="N27" s="104"/>
    </row>
    <row r="28" spans="1:14" s="105" customFormat="1" ht="12.75">
      <c r="A28" s="104"/>
      <c r="C28" s="106"/>
      <c r="D28" s="104"/>
      <c r="N28" s="104"/>
    </row>
    <row r="29" spans="1:14" s="105" customFormat="1" ht="12.75">
      <c r="A29" s="104"/>
      <c r="C29" s="106"/>
      <c r="D29" s="104"/>
      <c r="N29" s="104"/>
    </row>
    <row r="30" spans="1:14" s="105" customFormat="1" ht="12.75">
      <c r="A30" s="104"/>
      <c r="C30" s="106"/>
      <c r="D30" s="104"/>
      <c r="N30" s="104"/>
    </row>
    <row r="31" spans="1:14" s="105" customFormat="1" ht="12.75">
      <c r="A31" s="104"/>
      <c r="C31" s="106"/>
      <c r="D31" s="104"/>
      <c r="N31" s="104"/>
    </row>
    <row r="32" spans="1:14" s="105" customFormat="1" ht="12.75">
      <c r="A32" s="104"/>
      <c r="C32" s="106"/>
      <c r="D32" s="104"/>
      <c r="N32" s="104"/>
    </row>
    <row r="33" spans="3:14" s="105" customFormat="1" ht="12.75">
      <c r="C33" s="106"/>
      <c r="D33" s="104"/>
      <c r="N33" s="104"/>
    </row>
    <row r="34" spans="3:14" s="105" customFormat="1" ht="12.75">
      <c r="C34" s="106"/>
      <c r="D34" s="104"/>
      <c r="N34" s="104"/>
    </row>
    <row r="35" spans="3:14" s="105" customFormat="1" ht="12.75">
      <c r="C35" s="106"/>
      <c r="D35" s="104"/>
      <c r="N35" s="104"/>
    </row>
    <row r="36" spans="3:14" s="105" customFormat="1" ht="12.75">
      <c r="C36" s="106"/>
      <c r="D36" s="104"/>
      <c r="N36" s="104"/>
    </row>
    <row r="37" spans="3:14" s="105" customFormat="1" ht="12.75">
      <c r="C37" s="106"/>
      <c r="D37" s="104"/>
      <c r="N37" s="104"/>
    </row>
    <row r="38" spans="3:14" s="105" customFormat="1" ht="12.75">
      <c r="C38" s="106"/>
      <c r="D38" s="104"/>
      <c r="N38" s="104"/>
    </row>
    <row r="39" spans="3:14" s="105" customFormat="1" ht="12.75">
      <c r="C39" s="106"/>
      <c r="D39" s="104"/>
      <c r="N39" s="104"/>
    </row>
    <row r="40" spans="3:14" s="105" customFormat="1" ht="12.75">
      <c r="C40" s="106"/>
      <c r="D40" s="104"/>
      <c r="N40" s="104"/>
    </row>
    <row r="41" spans="3:14" s="105" customFormat="1" ht="12.75">
      <c r="C41" s="106"/>
      <c r="D41" s="104"/>
      <c r="N41" s="104"/>
    </row>
    <row r="42" spans="3:14" s="105" customFormat="1" ht="12.75">
      <c r="C42" s="106"/>
      <c r="D42" s="104"/>
      <c r="N42" s="104"/>
    </row>
    <row r="43" spans="3:14" s="105" customFormat="1" ht="12.75">
      <c r="C43" s="106"/>
      <c r="D43" s="104"/>
      <c r="N43" s="104"/>
    </row>
    <row r="44" spans="3:14" s="105" customFormat="1" ht="12.75">
      <c r="C44" s="106"/>
      <c r="D44" s="104"/>
      <c r="N44" s="104"/>
    </row>
    <row r="45" spans="3:14" s="105" customFormat="1" ht="12.75">
      <c r="C45" s="106"/>
      <c r="D45" s="104"/>
      <c r="N45" s="104"/>
    </row>
    <row r="46" spans="3:14" s="105" customFormat="1" ht="12.75">
      <c r="C46" s="106"/>
      <c r="D46" s="104"/>
      <c r="N46" s="104"/>
    </row>
    <row r="47" spans="3:14" s="105" customFormat="1" ht="12.75">
      <c r="C47" s="106"/>
      <c r="D47" s="104"/>
      <c r="N47" s="104"/>
    </row>
    <row r="48" spans="3:14" s="105" customFormat="1" ht="12.75">
      <c r="C48" s="106"/>
      <c r="D48" s="104"/>
      <c r="N48" s="104"/>
    </row>
    <row r="49" spans="3:14" s="105" customFormat="1" ht="12.75">
      <c r="C49" s="106"/>
      <c r="D49" s="104"/>
      <c r="N49" s="104"/>
    </row>
    <row r="50" spans="3:14" s="105" customFormat="1" ht="12.75">
      <c r="C50" s="106"/>
      <c r="D50" s="104"/>
      <c r="N50" s="104"/>
    </row>
    <row r="51" spans="3:14" s="105" customFormat="1" ht="12.75">
      <c r="C51" s="106"/>
      <c r="D51" s="104"/>
      <c r="N51" s="104"/>
    </row>
    <row r="52" spans="3:14" s="105" customFormat="1" ht="12.75">
      <c r="C52" s="106"/>
      <c r="D52" s="104"/>
      <c r="N52" s="104"/>
    </row>
    <row r="53" spans="3:14" s="105" customFormat="1" ht="12.75">
      <c r="C53" s="106"/>
      <c r="D53" s="104"/>
      <c r="N53" s="104"/>
    </row>
    <row r="54" spans="3:14" s="105" customFormat="1" ht="12.75">
      <c r="C54" s="106"/>
      <c r="D54" s="104"/>
      <c r="N54" s="104"/>
    </row>
    <row r="55" spans="3:14" s="105" customFormat="1" ht="12.75">
      <c r="C55" s="106"/>
      <c r="D55" s="104"/>
      <c r="N55" s="104"/>
    </row>
    <row r="56" spans="3:14" s="105" customFormat="1" ht="12.75">
      <c r="C56" s="106"/>
      <c r="D56" s="104"/>
      <c r="N56" s="104"/>
    </row>
    <row r="57" spans="3:14" s="105" customFormat="1" ht="12.75">
      <c r="C57" s="106"/>
      <c r="D57" s="104"/>
      <c r="N57" s="104"/>
    </row>
    <row r="58" spans="3:14" s="105" customFormat="1" ht="12.75">
      <c r="C58" s="106"/>
      <c r="D58" s="104"/>
      <c r="N58" s="104"/>
    </row>
    <row r="59" spans="3:14" s="105" customFormat="1" ht="12.75">
      <c r="C59" s="106"/>
      <c r="D59" s="104"/>
      <c r="N59" s="104"/>
    </row>
    <row r="60" spans="3:14" s="105" customFormat="1" ht="12.75">
      <c r="C60" s="106"/>
      <c r="D60" s="104"/>
      <c r="N60" s="104"/>
    </row>
    <row r="61" spans="3:14" s="105" customFormat="1" ht="12.75">
      <c r="C61" s="106"/>
      <c r="D61" s="104"/>
      <c r="N61" s="104"/>
    </row>
    <row r="62" spans="3:14" s="105" customFormat="1" ht="12.75">
      <c r="C62" s="106"/>
      <c r="D62" s="104"/>
      <c r="N62" s="104"/>
    </row>
    <row r="63" spans="3:14" s="105" customFormat="1" ht="12.75">
      <c r="C63" s="106"/>
      <c r="D63" s="104"/>
      <c r="N63" s="104"/>
    </row>
    <row r="64" spans="3:14" s="105" customFormat="1" ht="12.75">
      <c r="C64" s="106"/>
      <c r="D64" s="104"/>
      <c r="N64" s="104"/>
    </row>
    <row r="65" spans="3:14" s="105" customFormat="1" ht="12.75">
      <c r="C65" s="106"/>
      <c r="D65" s="104"/>
      <c r="N65" s="104"/>
    </row>
    <row r="66" spans="3:14" s="105" customFormat="1" ht="12.75">
      <c r="C66" s="106"/>
      <c r="D66" s="104"/>
      <c r="N66" s="104"/>
    </row>
    <row r="67" spans="3:14" s="105" customFormat="1" ht="12.75">
      <c r="C67" s="106"/>
      <c r="D67" s="104"/>
      <c r="N67" s="104"/>
    </row>
    <row r="68" spans="3:14" s="105" customFormat="1" ht="12.75">
      <c r="C68" s="106"/>
      <c r="D68" s="104"/>
      <c r="N68" s="104"/>
    </row>
    <row r="69" spans="3:14" s="105" customFormat="1" ht="12.75">
      <c r="C69" s="106"/>
      <c r="D69" s="104"/>
      <c r="N69" s="104"/>
    </row>
    <row r="70" spans="3:14" s="105" customFormat="1" ht="12.75">
      <c r="C70" s="106"/>
      <c r="D70" s="104"/>
      <c r="N70" s="104"/>
    </row>
    <row r="71" spans="3:14" s="105" customFormat="1" ht="12.75">
      <c r="C71" s="106"/>
      <c r="D71" s="104"/>
      <c r="N71" s="104"/>
    </row>
    <row r="72" spans="3:14" s="105" customFormat="1" ht="12.75">
      <c r="C72" s="106"/>
      <c r="D72" s="104"/>
      <c r="N72" s="104"/>
    </row>
    <row r="73" spans="3:14" s="105" customFormat="1" ht="12.75">
      <c r="C73" s="106"/>
      <c r="D73" s="104"/>
      <c r="N73" s="104"/>
    </row>
    <row r="74" spans="3:14" s="105" customFormat="1" ht="12.75">
      <c r="C74" s="106"/>
      <c r="D74" s="104"/>
      <c r="N74" s="104"/>
    </row>
    <row r="75" spans="3:14" s="105" customFormat="1" ht="12.75">
      <c r="C75" s="106"/>
      <c r="D75" s="104"/>
      <c r="N75" s="104"/>
    </row>
    <row r="76" spans="3:14" s="105" customFormat="1" ht="12.75">
      <c r="C76" s="106"/>
      <c r="D76" s="104"/>
      <c r="N76" s="104"/>
    </row>
    <row r="77" spans="3:14" s="105" customFormat="1" ht="12.75">
      <c r="C77" s="106"/>
      <c r="D77" s="104"/>
      <c r="N77" s="104"/>
    </row>
    <row r="78" spans="3:14" s="105" customFormat="1" ht="12.75">
      <c r="C78" s="106"/>
      <c r="D78" s="104"/>
      <c r="N78" s="104"/>
    </row>
    <row r="79" spans="3:14" s="105" customFormat="1" ht="12.75">
      <c r="C79" s="106"/>
      <c r="D79" s="104"/>
      <c r="N79" s="104"/>
    </row>
    <row r="80" spans="3:14" s="105" customFormat="1" ht="12.75">
      <c r="C80" s="106"/>
      <c r="D80" s="104"/>
      <c r="N80" s="104"/>
    </row>
    <row r="81" spans="3:14" s="105" customFormat="1" ht="12.75">
      <c r="C81" s="106"/>
      <c r="D81" s="104"/>
      <c r="N81" s="104"/>
    </row>
    <row r="82" spans="3:14" s="105" customFormat="1" ht="12.75">
      <c r="C82" s="106"/>
      <c r="D82" s="104"/>
      <c r="N82" s="104"/>
    </row>
    <row r="83" spans="3:14" s="105" customFormat="1" ht="12.75">
      <c r="C83" s="106"/>
      <c r="D83" s="104"/>
      <c r="N83" s="104"/>
    </row>
    <row r="84" spans="3:14" s="105" customFormat="1" ht="12.75">
      <c r="C84" s="106"/>
      <c r="D84" s="104"/>
      <c r="N84" s="104"/>
    </row>
    <row r="85" spans="3:14" s="105" customFormat="1" ht="12.75">
      <c r="C85" s="106"/>
      <c r="D85" s="104"/>
      <c r="N85" s="104"/>
    </row>
    <row r="86" spans="3:14" s="105" customFormat="1" ht="12.75">
      <c r="C86" s="106"/>
      <c r="D86" s="104"/>
      <c r="N86" s="104"/>
    </row>
    <row r="87" spans="3:14" s="105" customFormat="1" ht="12.75">
      <c r="C87" s="106"/>
      <c r="D87" s="104"/>
      <c r="N87" s="104"/>
    </row>
    <row r="88" spans="3:14" s="105" customFormat="1" ht="12.75">
      <c r="C88" s="106"/>
      <c r="D88" s="104"/>
      <c r="N88" s="104"/>
    </row>
    <row r="89" spans="3:14" s="105" customFormat="1" ht="12.75">
      <c r="C89" s="106"/>
      <c r="D89" s="104"/>
      <c r="N89" s="104"/>
    </row>
    <row r="90" spans="3:14" s="105" customFormat="1" ht="12.75">
      <c r="C90" s="106"/>
      <c r="D90" s="104"/>
      <c r="N90" s="104"/>
    </row>
    <row r="91" spans="3:14" s="105" customFormat="1" ht="12.75">
      <c r="C91" s="106"/>
      <c r="D91" s="104"/>
      <c r="N91" s="104"/>
    </row>
    <row r="92" spans="3:14" s="105" customFormat="1" ht="12.75">
      <c r="C92" s="106"/>
      <c r="D92" s="104"/>
      <c r="N92" s="104"/>
    </row>
    <row r="93" spans="3:14" s="105" customFormat="1" ht="12.75">
      <c r="C93" s="106"/>
      <c r="D93" s="104"/>
      <c r="N93" s="104"/>
    </row>
    <row r="94" spans="3:14" s="105" customFormat="1" ht="12.75">
      <c r="C94" s="106"/>
      <c r="D94" s="104"/>
      <c r="N94" s="104"/>
    </row>
    <row r="95" spans="3:14" s="105" customFormat="1" ht="12.75">
      <c r="C95" s="106"/>
      <c r="D95" s="104"/>
      <c r="N95" s="104"/>
    </row>
    <row r="96" spans="3:14" s="105" customFormat="1" ht="12.75">
      <c r="C96" s="106"/>
      <c r="D96" s="104"/>
      <c r="N96" s="104"/>
    </row>
    <row r="97" spans="3:14" s="105" customFormat="1" ht="12.75">
      <c r="C97" s="106"/>
      <c r="D97" s="104"/>
      <c r="N97" s="104"/>
    </row>
    <row r="98" spans="3:14" s="105" customFormat="1" ht="12.75">
      <c r="C98" s="106"/>
      <c r="D98" s="104"/>
      <c r="N98" s="104"/>
    </row>
    <row r="99" spans="3:14" s="105" customFormat="1" ht="12.75">
      <c r="C99" s="106"/>
      <c r="D99" s="104"/>
      <c r="N99" s="104"/>
    </row>
    <row r="100" spans="3:14" s="105" customFormat="1" ht="12.75">
      <c r="C100" s="106"/>
      <c r="D100" s="104"/>
      <c r="N100" s="104"/>
    </row>
    <row r="101" spans="3:14" s="105" customFormat="1" ht="12.75">
      <c r="C101" s="106"/>
      <c r="D101" s="104"/>
      <c r="N101" s="104"/>
    </row>
    <row r="102" spans="3:14" s="105" customFormat="1" ht="12.75">
      <c r="C102" s="106"/>
      <c r="D102" s="104"/>
      <c r="N102" s="104"/>
    </row>
    <row r="103" spans="3:14" s="105" customFormat="1" ht="12.75">
      <c r="C103" s="106"/>
      <c r="D103" s="104"/>
      <c r="N103" s="104"/>
    </row>
    <row r="104" spans="3:14" s="105" customFormat="1" ht="12.75">
      <c r="C104" s="106"/>
      <c r="D104" s="104"/>
      <c r="N104" s="104"/>
    </row>
    <row r="105" spans="3:14" s="105" customFormat="1" ht="12.75">
      <c r="C105" s="106"/>
      <c r="D105" s="104"/>
      <c r="N105" s="104"/>
    </row>
    <row r="106" spans="3:14" s="105" customFormat="1" ht="12.75">
      <c r="C106" s="106"/>
      <c r="D106" s="104"/>
      <c r="N106" s="104"/>
    </row>
    <row r="107" spans="3:14" s="105" customFormat="1" ht="12.75">
      <c r="C107" s="106"/>
      <c r="D107" s="104"/>
      <c r="N107" s="104"/>
    </row>
    <row r="108" spans="3:14" s="105" customFormat="1" ht="12.75">
      <c r="C108" s="106"/>
      <c r="D108" s="104"/>
      <c r="N108" s="104"/>
    </row>
    <row r="109" spans="3:14" s="105" customFormat="1" ht="12.75">
      <c r="C109" s="106"/>
      <c r="D109" s="104"/>
      <c r="N109" s="104"/>
    </row>
    <row r="110" spans="3:14" s="105" customFormat="1" ht="12.75">
      <c r="C110" s="106"/>
      <c r="D110" s="104"/>
      <c r="N110" s="104"/>
    </row>
    <row r="111" spans="3:14" s="105" customFormat="1" ht="12.75">
      <c r="C111" s="106"/>
      <c r="D111" s="104"/>
      <c r="N111" s="104"/>
    </row>
    <row r="112" spans="3:14" s="105" customFormat="1" ht="12.75">
      <c r="C112" s="106"/>
      <c r="D112" s="104"/>
      <c r="N112" s="104"/>
    </row>
    <row r="113" spans="3:14" s="105" customFormat="1" ht="12.75">
      <c r="C113" s="106"/>
      <c r="D113" s="104"/>
      <c r="N113" s="104"/>
    </row>
    <row r="114" spans="3:14" s="105" customFormat="1" ht="12.75">
      <c r="C114" s="106"/>
      <c r="D114" s="104"/>
      <c r="N114" s="104"/>
    </row>
    <row r="115" spans="3:14" s="105" customFormat="1" ht="12.75">
      <c r="C115" s="106"/>
      <c r="D115" s="104"/>
      <c r="N115" s="104"/>
    </row>
    <row r="116" spans="3:14" s="105" customFormat="1" ht="12.75">
      <c r="C116" s="106"/>
      <c r="D116" s="104"/>
      <c r="N116" s="104"/>
    </row>
    <row r="117" spans="3:14" s="105" customFormat="1" ht="12.75">
      <c r="C117" s="106"/>
      <c r="D117" s="104"/>
      <c r="N117" s="104"/>
    </row>
    <row r="118" spans="3:14" s="105" customFormat="1" ht="12.75">
      <c r="C118" s="106"/>
      <c r="D118" s="104"/>
      <c r="N118" s="104"/>
    </row>
    <row r="119" spans="3:14" s="105" customFormat="1" ht="12.75">
      <c r="C119" s="106"/>
      <c r="D119" s="104"/>
      <c r="N119" s="104"/>
    </row>
    <row r="120" spans="3:14" s="105" customFormat="1" ht="12.75">
      <c r="C120" s="106"/>
      <c r="D120" s="104"/>
      <c r="N120" s="104"/>
    </row>
    <row r="121" spans="3:14" s="105" customFormat="1" ht="12.75">
      <c r="C121" s="106"/>
      <c r="D121" s="104"/>
      <c r="N121" s="104"/>
    </row>
    <row r="122" spans="3:14" s="105" customFormat="1" ht="12.75">
      <c r="C122" s="106"/>
      <c r="D122" s="104"/>
      <c r="N122" s="104"/>
    </row>
    <row r="123" spans="3:14" s="105" customFormat="1" ht="12.75">
      <c r="C123" s="106"/>
      <c r="D123" s="104"/>
      <c r="N123" s="104"/>
    </row>
    <row r="124" spans="3:14" s="105" customFormat="1" ht="12.75">
      <c r="C124" s="106"/>
      <c r="D124" s="104"/>
      <c r="N124" s="104"/>
    </row>
    <row r="125" spans="3:14" s="105" customFormat="1" ht="12.75">
      <c r="C125" s="106"/>
      <c r="D125" s="104"/>
      <c r="N125" s="104"/>
    </row>
    <row r="126" spans="3:14" s="105" customFormat="1" ht="12.75">
      <c r="C126" s="106"/>
      <c r="D126" s="104"/>
      <c r="N126" s="104"/>
    </row>
    <row r="127" spans="3:14" s="105" customFormat="1" ht="12.75">
      <c r="C127" s="106"/>
      <c r="D127" s="104"/>
      <c r="N127" s="104"/>
    </row>
    <row r="128" spans="3:14" s="105" customFormat="1" ht="12.75">
      <c r="C128" s="106"/>
      <c r="D128" s="104"/>
      <c r="N128" s="104"/>
    </row>
    <row r="129" spans="3:14" s="105" customFormat="1" ht="12.75">
      <c r="C129" s="106"/>
      <c r="D129" s="104"/>
      <c r="N129" s="104"/>
    </row>
    <row r="130" spans="3:14" s="105" customFormat="1" ht="12.75">
      <c r="C130" s="106"/>
      <c r="D130" s="104"/>
      <c r="N130" s="104"/>
    </row>
    <row r="131" spans="3:14" s="105" customFormat="1" ht="12.75">
      <c r="C131" s="106"/>
      <c r="D131" s="104"/>
      <c r="N131" s="104"/>
    </row>
    <row r="132" spans="3:14" s="105" customFormat="1" ht="12.75">
      <c r="C132" s="106"/>
      <c r="D132" s="104"/>
      <c r="N132" s="104"/>
    </row>
    <row r="133" spans="3:14" s="105" customFormat="1" ht="12.75">
      <c r="C133" s="106"/>
      <c r="D133" s="104"/>
      <c r="N133" s="104"/>
    </row>
    <row r="134" spans="3:14" s="105" customFormat="1" ht="12.75">
      <c r="C134" s="106"/>
      <c r="D134" s="104"/>
      <c r="N134" s="104"/>
    </row>
    <row r="135" spans="3:14" s="105" customFormat="1" ht="12.75">
      <c r="C135" s="106"/>
      <c r="D135" s="104"/>
      <c r="N135" s="104"/>
    </row>
    <row r="136" spans="3:14" s="105" customFormat="1" ht="12.75">
      <c r="C136" s="106"/>
      <c r="D136" s="104"/>
      <c r="N136" s="104"/>
    </row>
    <row r="137" spans="3:14" s="105" customFormat="1" ht="12.75">
      <c r="C137" s="106"/>
      <c r="D137" s="104"/>
      <c r="N137" s="104"/>
    </row>
    <row r="138" spans="3:14" s="105" customFormat="1" ht="12.75">
      <c r="C138" s="106"/>
      <c r="D138" s="104"/>
      <c r="N138" s="104"/>
    </row>
    <row r="139" spans="3:14" s="105" customFormat="1" ht="12.75">
      <c r="C139" s="106"/>
      <c r="D139" s="104"/>
      <c r="N139" s="104"/>
    </row>
    <row r="140" spans="3:14" s="105" customFormat="1" ht="12.75">
      <c r="C140" s="106"/>
      <c r="D140" s="104"/>
      <c r="N140" s="104"/>
    </row>
    <row r="141" spans="3:14" s="105" customFormat="1" ht="12.75">
      <c r="C141" s="106"/>
      <c r="D141" s="104"/>
      <c r="N141" s="104"/>
    </row>
    <row r="142" spans="3:14" s="105" customFormat="1" ht="12.75">
      <c r="C142" s="106"/>
      <c r="D142" s="104"/>
      <c r="N142" s="104"/>
    </row>
    <row r="143" spans="3:14" s="105" customFormat="1" ht="12.75">
      <c r="C143" s="106"/>
      <c r="D143" s="104"/>
      <c r="N143" s="104"/>
    </row>
    <row r="144" spans="3:14" s="105" customFormat="1" ht="12.75">
      <c r="C144" s="106"/>
      <c r="D144" s="104"/>
      <c r="N144" s="104"/>
    </row>
    <row r="145" spans="3:14" s="105" customFormat="1" ht="12.75">
      <c r="C145" s="106"/>
      <c r="D145" s="104"/>
      <c r="N145" s="104"/>
    </row>
    <row r="146" spans="3:14" s="105" customFormat="1" ht="12.75">
      <c r="C146" s="106"/>
      <c r="D146" s="104"/>
      <c r="N146" s="104"/>
    </row>
    <row r="147" spans="3:14" s="105" customFormat="1" ht="12.75">
      <c r="C147" s="106"/>
      <c r="D147" s="104"/>
      <c r="N147" s="104"/>
    </row>
    <row r="148" spans="3:14" s="105" customFormat="1" ht="12.75">
      <c r="C148" s="106"/>
      <c r="D148" s="104"/>
      <c r="N148" s="104"/>
    </row>
    <row r="149" spans="3:14" s="105" customFormat="1" ht="12.75">
      <c r="C149" s="106"/>
      <c r="D149" s="104"/>
      <c r="N149" s="104"/>
    </row>
    <row r="150" spans="3:14" s="105" customFormat="1" ht="12.75">
      <c r="C150" s="106"/>
      <c r="D150" s="104"/>
      <c r="N150" s="104"/>
    </row>
    <row r="151" spans="3:14" s="105" customFormat="1" ht="12.75">
      <c r="C151" s="106"/>
      <c r="D151" s="104"/>
      <c r="N151" s="104"/>
    </row>
    <row r="152" spans="3:14" s="105" customFormat="1" ht="12.75">
      <c r="C152" s="106"/>
      <c r="D152" s="104"/>
      <c r="N152" s="104"/>
    </row>
    <row r="153" spans="3:14" s="105" customFormat="1" ht="12.75">
      <c r="C153" s="106"/>
      <c r="D153" s="104"/>
      <c r="N153" s="104"/>
    </row>
    <row r="154" spans="3:14" s="105" customFormat="1" ht="12.75">
      <c r="C154" s="106"/>
      <c r="D154" s="104"/>
      <c r="N154" s="104"/>
    </row>
    <row r="155" spans="3:14" s="105" customFormat="1" ht="12.75">
      <c r="C155" s="106"/>
      <c r="D155" s="104"/>
      <c r="N155" s="104"/>
    </row>
    <row r="156" spans="3:14" s="105" customFormat="1" ht="12.75">
      <c r="C156" s="106"/>
      <c r="D156" s="104"/>
      <c r="N156" s="104"/>
    </row>
    <row r="157" spans="3:14" s="105" customFormat="1" ht="12.75">
      <c r="C157" s="106"/>
      <c r="D157" s="104"/>
      <c r="N157" s="104"/>
    </row>
    <row r="158" spans="3:14" s="105" customFormat="1" ht="12.75">
      <c r="C158" s="106"/>
      <c r="D158" s="104"/>
      <c r="N158" s="104"/>
    </row>
    <row r="159" spans="3:14" s="105" customFormat="1" ht="12.75">
      <c r="C159" s="106"/>
      <c r="D159" s="104"/>
      <c r="N159" s="104"/>
    </row>
    <row r="160" spans="3:14" s="105" customFormat="1" ht="12.75">
      <c r="C160" s="106"/>
      <c r="D160" s="104"/>
      <c r="N160" s="104"/>
    </row>
    <row r="161" spans="3:14" s="105" customFormat="1" ht="12.75">
      <c r="C161" s="106"/>
      <c r="D161" s="104"/>
      <c r="N161" s="104"/>
    </row>
    <row r="162" spans="3:14" s="105" customFormat="1" ht="12.75">
      <c r="C162" s="106"/>
      <c r="D162" s="104"/>
      <c r="N162" s="104"/>
    </row>
    <row r="163" spans="3:14" s="105" customFormat="1" ht="12.75">
      <c r="C163" s="106"/>
      <c r="D163" s="104"/>
      <c r="N163" s="104"/>
    </row>
    <row r="164" spans="3:14" s="105" customFormat="1" ht="12.75">
      <c r="C164" s="106"/>
      <c r="D164" s="104"/>
      <c r="N164" s="104"/>
    </row>
    <row r="165" spans="3:14" s="105" customFormat="1" ht="12.75">
      <c r="C165" s="106"/>
      <c r="D165" s="104"/>
      <c r="N165" s="104"/>
    </row>
    <row r="166" spans="3:14" s="105" customFormat="1" ht="12.75">
      <c r="C166" s="106"/>
      <c r="D166" s="104"/>
      <c r="N166" s="104"/>
    </row>
    <row r="167" spans="3:14" s="105" customFormat="1" ht="12.75">
      <c r="C167" s="106"/>
      <c r="D167" s="104"/>
      <c r="N167" s="104"/>
    </row>
    <row r="168" spans="3:14" s="105" customFormat="1" ht="12.75">
      <c r="C168" s="106"/>
      <c r="D168" s="104"/>
      <c r="N168" s="104"/>
    </row>
    <row r="169" spans="3:14" s="105" customFormat="1" ht="12.75">
      <c r="C169" s="106"/>
      <c r="D169" s="104"/>
      <c r="N169" s="104"/>
    </row>
    <row r="170" spans="3:14" s="105" customFormat="1" ht="12.75">
      <c r="C170" s="106"/>
      <c r="D170" s="104"/>
      <c r="N170" s="104"/>
    </row>
    <row r="171" spans="3:14" s="105" customFormat="1" ht="12.75">
      <c r="C171" s="106"/>
      <c r="D171" s="104"/>
      <c r="N171" s="104"/>
    </row>
    <row r="172" spans="3:14" s="105" customFormat="1" ht="12.75">
      <c r="C172" s="106"/>
      <c r="D172" s="104"/>
      <c r="N172" s="104"/>
    </row>
    <row r="173" spans="3:14" s="105" customFormat="1" ht="12.75">
      <c r="C173" s="106"/>
      <c r="D173" s="104"/>
      <c r="N173" s="104"/>
    </row>
    <row r="174" spans="3:14" s="105" customFormat="1" ht="12.75">
      <c r="C174" s="106"/>
      <c r="D174" s="104"/>
      <c r="N174" s="104"/>
    </row>
    <row r="175" spans="3:14" s="105" customFormat="1" ht="12.75">
      <c r="C175" s="106"/>
      <c r="D175" s="104"/>
      <c r="N175" s="104"/>
    </row>
    <row r="176" spans="3:14" s="105" customFormat="1" ht="12.75">
      <c r="C176" s="106"/>
      <c r="D176" s="104"/>
      <c r="N176" s="104"/>
    </row>
    <row r="177" spans="3:14" s="105" customFormat="1" ht="12.75">
      <c r="C177" s="106"/>
      <c r="D177" s="104"/>
      <c r="N177" s="104"/>
    </row>
    <row r="178" spans="3:14" s="105" customFormat="1" ht="12.75">
      <c r="C178" s="106"/>
      <c r="D178" s="104"/>
      <c r="N178" s="104"/>
    </row>
    <row r="179" spans="3:14" s="105" customFormat="1" ht="12.75">
      <c r="C179" s="106"/>
      <c r="D179" s="104"/>
      <c r="N179" s="104"/>
    </row>
    <row r="180" spans="3:14" s="105" customFormat="1" ht="12.75">
      <c r="C180" s="106"/>
      <c r="D180" s="104"/>
      <c r="N180" s="104"/>
    </row>
    <row r="181" spans="3:14" s="105" customFormat="1" ht="12.75">
      <c r="C181" s="106"/>
      <c r="D181" s="104"/>
      <c r="N181" s="104"/>
    </row>
    <row r="182" spans="3:14" s="105" customFormat="1" ht="12.75">
      <c r="C182" s="106"/>
      <c r="D182" s="104"/>
      <c r="N182" s="104"/>
    </row>
    <row r="183" spans="3:14" s="105" customFormat="1" ht="12.75">
      <c r="C183" s="106"/>
      <c r="D183" s="104"/>
      <c r="N183" s="104"/>
    </row>
    <row r="184" spans="3:14" s="105" customFormat="1" ht="12.75">
      <c r="C184" s="106"/>
      <c r="D184" s="104"/>
      <c r="N184" s="104"/>
    </row>
    <row r="185" spans="3:14" s="105" customFormat="1" ht="12.75">
      <c r="C185" s="106"/>
      <c r="D185" s="104"/>
      <c r="N185" s="104"/>
    </row>
    <row r="186" spans="3:14" s="105" customFormat="1" ht="12.75">
      <c r="C186" s="106"/>
      <c r="D186" s="104"/>
      <c r="N186" s="104"/>
    </row>
    <row r="187" spans="3:14" s="105" customFormat="1" ht="12.75">
      <c r="C187" s="106"/>
      <c r="D187" s="104"/>
      <c r="N187" s="104"/>
    </row>
    <row r="188" spans="3:14" s="105" customFormat="1" ht="12.75">
      <c r="C188" s="106"/>
      <c r="D188" s="104"/>
      <c r="N188" s="104"/>
    </row>
    <row r="189" spans="3:14" s="105" customFormat="1" ht="12.75">
      <c r="C189" s="106"/>
      <c r="D189" s="104"/>
      <c r="N189" s="104"/>
    </row>
    <row r="190" spans="3:14" s="105" customFormat="1" ht="12.75">
      <c r="C190" s="106"/>
      <c r="D190" s="104"/>
      <c r="N190" s="104"/>
    </row>
    <row r="191" spans="3:14" s="105" customFormat="1" ht="12.75">
      <c r="C191" s="106"/>
      <c r="D191" s="104"/>
      <c r="N191" s="104"/>
    </row>
    <row r="192" spans="3:14" s="105" customFormat="1" ht="12.75">
      <c r="C192" s="106"/>
      <c r="D192" s="104"/>
      <c r="N192" s="104"/>
    </row>
    <row r="193" spans="3:14" s="105" customFormat="1" ht="12.75">
      <c r="C193" s="106"/>
      <c r="D193" s="104"/>
      <c r="N193" s="104"/>
    </row>
    <row r="194" spans="3:14" s="105" customFormat="1" ht="12.75">
      <c r="C194" s="106"/>
      <c r="D194" s="104"/>
      <c r="N194" s="104"/>
    </row>
    <row r="195" spans="3:14" s="105" customFormat="1" ht="12.75">
      <c r="C195" s="106"/>
      <c r="D195" s="104"/>
      <c r="N195" s="104"/>
    </row>
    <row r="196" spans="3:14" s="105" customFormat="1" ht="12.75">
      <c r="C196" s="106"/>
      <c r="D196" s="104"/>
      <c r="N196" s="104"/>
    </row>
    <row r="197" spans="3:14" s="105" customFormat="1" ht="12.75">
      <c r="C197" s="106"/>
      <c r="D197" s="104"/>
      <c r="N197" s="104"/>
    </row>
    <row r="198" spans="3:14" s="105" customFormat="1" ht="12.75">
      <c r="C198" s="106"/>
      <c r="D198" s="104"/>
      <c r="N198" s="104"/>
    </row>
    <row r="199" spans="3:14" s="105" customFormat="1" ht="12.75">
      <c r="C199" s="106"/>
      <c r="D199" s="104"/>
      <c r="N199" s="104"/>
    </row>
    <row r="200" spans="3:14" s="105" customFormat="1" ht="12.75">
      <c r="C200" s="106"/>
      <c r="D200" s="104"/>
      <c r="N200" s="104"/>
    </row>
    <row r="201" spans="3:14" s="105" customFormat="1" ht="12.75">
      <c r="C201" s="106"/>
      <c r="D201" s="104"/>
      <c r="N201" s="104"/>
    </row>
    <row r="202" spans="3:14" s="105" customFormat="1" ht="12.75">
      <c r="C202" s="106"/>
      <c r="D202" s="104"/>
      <c r="N202" s="104"/>
    </row>
    <row r="203" spans="3:14" s="105" customFormat="1" ht="12.75">
      <c r="C203" s="106"/>
      <c r="D203" s="104"/>
      <c r="N203" s="104"/>
    </row>
    <row r="204" spans="3:14" s="105" customFormat="1" ht="12.75">
      <c r="C204" s="106"/>
      <c r="D204" s="104"/>
      <c r="N204" s="104"/>
    </row>
    <row r="205" spans="3:14" s="105" customFormat="1" ht="12.75">
      <c r="C205" s="106"/>
      <c r="D205" s="104"/>
      <c r="N205" s="104"/>
    </row>
    <row r="206" spans="3:14" s="105" customFormat="1" ht="12.75">
      <c r="C206" s="106"/>
      <c r="D206" s="104"/>
      <c r="N206" s="104"/>
    </row>
    <row r="207" spans="3:14" s="105" customFormat="1" ht="12.75">
      <c r="C207" s="106"/>
      <c r="D207" s="104"/>
      <c r="N207" s="104"/>
    </row>
    <row r="208" spans="3:14" s="105" customFormat="1" ht="12.75">
      <c r="C208" s="106"/>
      <c r="D208" s="104"/>
      <c r="N208" s="104"/>
    </row>
    <row r="209" spans="3:14" s="105" customFormat="1" ht="12.75">
      <c r="C209" s="106"/>
      <c r="D209" s="104"/>
      <c r="N209" s="104"/>
    </row>
    <row r="210" spans="3:14" s="105" customFormat="1" ht="12.75">
      <c r="C210" s="106"/>
      <c r="D210" s="104"/>
      <c r="N210" s="104"/>
    </row>
    <row r="211" spans="3:14" s="105" customFormat="1" ht="12.75">
      <c r="C211" s="106"/>
      <c r="D211" s="104"/>
      <c r="N211" s="104"/>
    </row>
    <row r="212" spans="3:14" s="105" customFormat="1" ht="12.75">
      <c r="C212" s="106"/>
      <c r="D212" s="104"/>
      <c r="N212" s="104"/>
    </row>
    <row r="213" spans="3:14" s="105" customFormat="1" ht="12.75">
      <c r="C213" s="106"/>
      <c r="D213" s="104"/>
      <c r="N213" s="104"/>
    </row>
    <row r="214" spans="3:14" s="105" customFormat="1" ht="12.75">
      <c r="C214" s="106"/>
      <c r="D214" s="104"/>
      <c r="N214" s="104"/>
    </row>
    <row r="215" spans="3:14" s="105" customFormat="1" ht="12.75">
      <c r="C215" s="106"/>
      <c r="D215" s="104"/>
      <c r="N215" s="104"/>
    </row>
    <row r="216" spans="3:14" s="105" customFormat="1" ht="12.75">
      <c r="C216" s="106"/>
      <c r="D216" s="104"/>
      <c r="N216" s="104"/>
    </row>
    <row r="217" spans="3:14" s="105" customFormat="1" ht="12.75">
      <c r="C217" s="106"/>
      <c r="D217" s="104"/>
      <c r="N217" s="104"/>
    </row>
    <row r="218" spans="3:14" s="105" customFormat="1" ht="12.75">
      <c r="C218" s="106"/>
      <c r="D218" s="104"/>
      <c r="N218" s="104"/>
    </row>
    <row r="219" spans="3:14" s="105" customFormat="1" ht="12.75">
      <c r="C219" s="106"/>
      <c r="D219" s="104"/>
      <c r="N219" s="104"/>
    </row>
    <row r="220" spans="3:14" s="105" customFormat="1" ht="12.75">
      <c r="C220" s="106"/>
      <c r="D220" s="104"/>
      <c r="N220" s="104"/>
    </row>
    <row r="221" spans="3:14" s="105" customFormat="1" ht="12.75">
      <c r="C221" s="106"/>
      <c r="D221" s="104"/>
      <c r="N221" s="104"/>
    </row>
    <row r="222" spans="3:14" s="105" customFormat="1" ht="12.75">
      <c r="C222" s="106"/>
      <c r="D222" s="104"/>
      <c r="N222" s="104"/>
    </row>
    <row r="223" spans="3:14" s="105" customFormat="1" ht="12.75">
      <c r="C223" s="106"/>
      <c r="D223" s="104"/>
      <c r="N223" s="104"/>
    </row>
    <row r="224" spans="3:14" s="105" customFormat="1" ht="12.75">
      <c r="C224" s="106"/>
      <c r="D224" s="104"/>
      <c r="N224" s="104"/>
    </row>
    <row r="225" spans="3:14" s="105" customFormat="1" ht="12.75">
      <c r="C225" s="106"/>
      <c r="D225" s="104"/>
      <c r="N225" s="104"/>
    </row>
    <row r="226" spans="3:14" s="105" customFormat="1" ht="12.75">
      <c r="C226" s="106"/>
      <c r="D226" s="104"/>
      <c r="N226" s="104"/>
    </row>
    <row r="227" spans="3:14" s="105" customFormat="1" ht="12.75">
      <c r="C227" s="106"/>
      <c r="D227" s="104"/>
      <c r="N227" s="104"/>
    </row>
    <row r="228" spans="3:14" s="105" customFormat="1" ht="12.75">
      <c r="C228" s="106"/>
      <c r="D228" s="104"/>
      <c r="N228" s="104"/>
    </row>
    <row r="229" spans="3:14" s="105" customFormat="1" ht="12.75">
      <c r="C229" s="106"/>
      <c r="D229" s="104"/>
      <c r="N229" s="104"/>
    </row>
    <row r="230" spans="3:14" s="105" customFormat="1" ht="12.75">
      <c r="C230" s="106"/>
      <c r="D230" s="104"/>
      <c r="N230" s="104"/>
    </row>
    <row r="231" spans="3:14" s="105" customFormat="1" ht="12.75">
      <c r="C231" s="106"/>
      <c r="D231" s="104"/>
      <c r="N231" s="104"/>
    </row>
    <row r="232" spans="3:14" s="105" customFormat="1" ht="12.75">
      <c r="C232" s="106"/>
      <c r="D232" s="104"/>
      <c r="N232" s="104"/>
    </row>
    <row r="233" spans="3:14" s="105" customFormat="1" ht="12.75">
      <c r="C233" s="106"/>
      <c r="D233" s="104"/>
      <c r="N233" s="104"/>
    </row>
    <row r="234" spans="3:14" s="105" customFormat="1" ht="12.75">
      <c r="C234" s="106"/>
      <c r="D234" s="104"/>
      <c r="N234" s="104"/>
    </row>
    <row r="235" spans="3:14" s="105" customFormat="1" ht="12.75">
      <c r="C235" s="106"/>
      <c r="D235" s="104"/>
      <c r="N235" s="104"/>
    </row>
    <row r="236" spans="3:14" s="105" customFormat="1" ht="12.75">
      <c r="C236" s="106"/>
      <c r="D236" s="104"/>
      <c r="N236" s="104"/>
    </row>
    <row r="237" spans="3:14" s="105" customFormat="1" ht="12.75">
      <c r="C237" s="106"/>
      <c r="D237" s="104"/>
      <c r="N237" s="104"/>
    </row>
    <row r="238" spans="3:14" s="105" customFormat="1" ht="12.75">
      <c r="C238" s="106"/>
      <c r="D238" s="104"/>
      <c r="N238" s="104"/>
    </row>
    <row r="239" spans="3:14" s="105" customFormat="1" ht="12.75">
      <c r="C239" s="106"/>
      <c r="D239" s="104"/>
      <c r="N239" s="104"/>
    </row>
    <row r="240" spans="3:14" s="105" customFormat="1" ht="12.75">
      <c r="C240" s="106"/>
      <c r="D240" s="104"/>
      <c r="N240" s="104"/>
    </row>
    <row r="241" spans="3:14" s="105" customFormat="1" ht="12.75">
      <c r="C241" s="106"/>
      <c r="D241" s="104"/>
      <c r="N241" s="104"/>
    </row>
    <row r="242" spans="3:14" s="105" customFormat="1" ht="12.75">
      <c r="C242" s="106"/>
      <c r="D242" s="104"/>
      <c r="N242" s="104"/>
    </row>
    <row r="243" spans="3:14" s="105" customFormat="1" ht="12.75">
      <c r="C243" s="106"/>
      <c r="D243" s="104"/>
      <c r="N243" s="104"/>
    </row>
    <row r="244" spans="3:14" s="105" customFormat="1" ht="12.75">
      <c r="C244" s="106"/>
      <c r="D244" s="104"/>
      <c r="N244" s="104"/>
    </row>
    <row r="245" spans="3:14" s="105" customFormat="1" ht="12.75">
      <c r="C245" s="106"/>
      <c r="D245" s="104"/>
      <c r="N245" s="104"/>
    </row>
    <row r="246" spans="3:14" s="105" customFormat="1" ht="12.75">
      <c r="C246" s="106"/>
      <c r="D246" s="104"/>
      <c r="N246" s="104"/>
    </row>
    <row r="247" spans="3:14" s="105" customFormat="1" ht="12.75">
      <c r="C247" s="106"/>
      <c r="D247" s="104"/>
      <c r="N247" s="104"/>
    </row>
    <row r="248" spans="3:14" s="105" customFormat="1" ht="12.75">
      <c r="C248" s="106"/>
      <c r="D248" s="104"/>
      <c r="N248" s="104"/>
    </row>
    <row r="249" spans="3:14" s="105" customFormat="1" ht="12.75">
      <c r="C249" s="106"/>
      <c r="D249" s="104"/>
      <c r="N249" s="104"/>
    </row>
    <row r="250" spans="3:14" s="105" customFormat="1" ht="12.75">
      <c r="C250" s="106"/>
      <c r="D250" s="104"/>
      <c r="N250" s="104"/>
    </row>
    <row r="251" spans="3:14" s="105" customFormat="1" ht="12.75">
      <c r="C251" s="106"/>
      <c r="D251" s="104"/>
      <c r="N251" s="104"/>
    </row>
    <row r="252" spans="3:14" s="105" customFormat="1" ht="12.75">
      <c r="C252" s="106"/>
      <c r="D252" s="104"/>
      <c r="N252" s="104"/>
    </row>
    <row r="253" spans="3:14" s="105" customFormat="1" ht="12.75">
      <c r="C253" s="106"/>
      <c r="D253" s="104"/>
      <c r="N253" s="104"/>
    </row>
    <row r="254" spans="3:14" s="105" customFormat="1" ht="12.75">
      <c r="C254" s="106"/>
      <c r="D254" s="104"/>
      <c r="N254" s="104"/>
    </row>
    <row r="255" spans="3:14" s="105" customFormat="1" ht="12.75">
      <c r="C255" s="106"/>
      <c r="D255" s="104"/>
      <c r="N255" s="104"/>
    </row>
    <row r="256" spans="3:14" s="105" customFormat="1" ht="12.75">
      <c r="C256" s="106"/>
      <c r="D256" s="104"/>
      <c r="N256" s="104"/>
    </row>
    <row r="257" spans="3:14" s="105" customFormat="1" ht="12.75">
      <c r="C257" s="106"/>
      <c r="D257" s="104"/>
      <c r="N257" s="104"/>
    </row>
    <row r="258" spans="3:14" s="105" customFormat="1" ht="12.75">
      <c r="C258" s="106"/>
      <c r="D258" s="104"/>
      <c r="N258" s="104"/>
    </row>
    <row r="259" spans="3:14" s="105" customFormat="1" ht="12.75">
      <c r="C259" s="106"/>
      <c r="D259" s="104"/>
      <c r="N259" s="104"/>
    </row>
    <row r="260" spans="3:14" s="105" customFormat="1" ht="12.75">
      <c r="C260" s="106"/>
      <c r="D260" s="104"/>
      <c r="N260" s="104"/>
    </row>
    <row r="261" spans="3:14" s="105" customFormat="1" ht="12.75">
      <c r="C261" s="106"/>
      <c r="D261" s="104"/>
      <c r="N261" s="104"/>
    </row>
    <row r="262" spans="3:14" s="105" customFormat="1" ht="12.75">
      <c r="C262" s="106"/>
      <c r="D262" s="104"/>
      <c r="N262" s="104"/>
    </row>
    <row r="263" spans="3:14" s="105" customFormat="1" ht="12.75">
      <c r="C263" s="106"/>
      <c r="D263" s="104"/>
      <c r="N263" s="104"/>
    </row>
    <row r="264" spans="3:14" s="105" customFormat="1" ht="12.75">
      <c r="C264" s="106"/>
      <c r="D264" s="104"/>
      <c r="N264" s="104"/>
    </row>
    <row r="265" spans="3:14" s="105" customFormat="1" ht="12.75">
      <c r="C265" s="106"/>
      <c r="D265" s="104"/>
      <c r="N265" s="104"/>
    </row>
    <row r="266" spans="3:14" s="105" customFormat="1" ht="12.75">
      <c r="C266" s="106"/>
      <c r="D266" s="104"/>
      <c r="N266" s="104"/>
    </row>
    <row r="267" spans="3:14" s="105" customFormat="1" ht="12.75">
      <c r="C267" s="106"/>
      <c r="D267" s="104"/>
      <c r="N267" s="104"/>
    </row>
    <row r="268" spans="3:14" s="105" customFormat="1" ht="12.75">
      <c r="C268" s="106"/>
      <c r="D268" s="104"/>
      <c r="N268" s="104"/>
    </row>
    <row r="269" spans="3:14" s="105" customFormat="1" ht="12.75">
      <c r="C269" s="106"/>
      <c r="D269" s="104"/>
      <c r="N269" s="104"/>
    </row>
    <row r="270" spans="3:14" s="105" customFormat="1" ht="12.75">
      <c r="C270" s="106"/>
      <c r="D270" s="104"/>
      <c r="N270" s="104"/>
    </row>
    <row r="271" spans="3:14" s="105" customFormat="1" ht="12.75">
      <c r="C271" s="106"/>
      <c r="D271" s="104"/>
      <c r="N271" s="104"/>
    </row>
    <row r="272" spans="3:14" s="105" customFormat="1" ht="12.75">
      <c r="C272" s="106"/>
      <c r="D272" s="104"/>
      <c r="N272" s="104"/>
    </row>
    <row r="273" spans="3:14" s="105" customFormat="1" ht="12.75">
      <c r="C273" s="106"/>
      <c r="D273" s="104"/>
      <c r="N273" s="104"/>
    </row>
    <row r="274" spans="3:14" s="105" customFormat="1" ht="12.75">
      <c r="C274" s="106"/>
      <c r="D274" s="104"/>
      <c r="N274" s="104"/>
    </row>
    <row r="275" spans="3:14" s="105" customFormat="1" ht="12.75">
      <c r="C275" s="106"/>
      <c r="D275" s="104"/>
      <c r="N275" s="104"/>
    </row>
    <row r="276" spans="3:14" s="105" customFormat="1" ht="12.75">
      <c r="C276" s="106"/>
      <c r="D276" s="104"/>
      <c r="N276" s="104"/>
    </row>
    <row r="277" spans="3:14" s="105" customFormat="1" ht="12.75">
      <c r="C277" s="106"/>
      <c r="D277" s="104"/>
      <c r="N277" s="104"/>
    </row>
    <row r="278" spans="3:14" s="105" customFormat="1" ht="12.75">
      <c r="C278" s="106"/>
      <c r="D278" s="104"/>
      <c r="N278" s="104"/>
    </row>
    <row r="279" spans="3:14" s="105" customFormat="1" ht="12.75">
      <c r="C279" s="106"/>
      <c r="D279" s="104"/>
      <c r="N279" s="104"/>
    </row>
    <row r="280" spans="3:14" s="105" customFormat="1" ht="12.75">
      <c r="C280" s="106"/>
      <c r="D280" s="104"/>
      <c r="N280" s="104"/>
    </row>
    <row r="281" spans="3:14" s="105" customFormat="1" ht="12.75">
      <c r="C281" s="106"/>
      <c r="D281" s="104"/>
      <c r="N281" s="104"/>
    </row>
    <row r="282" spans="3:14" s="105" customFormat="1" ht="12.75">
      <c r="C282" s="106"/>
      <c r="D282" s="104"/>
      <c r="N282" s="104"/>
    </row>
    <row r="283" spans="3:14" s="105" customFormat="1" ht="12.75">
      <c r="C283" s="106"/>
      <c r="D283" s="104"/>
      <c r="N283" s="104"/>
    </row>
    <row r="284" spans="3:14" s="105" customFormat="1" ht="12.75">
      <c r="C284" s="106"/>
      <c r="D284" s="104"/>
      <c r="N284" s="104"/>
    </row>
    <row r="285" spans="3:14" s="105" customFormat="1" ht="12.75">
      <c r="C285" s="106"/>
      <c r="D285" s="104"/>
      <c r="N285" s="104"/>
    </row>
    <row r="286" spans="3:14" s="105" customFormat="1" ht="12.75">
      <c r="C286" s="106"/>
      <c r="D286" s="104"/>
      <c r="N286" s="104"/>
    </row>
    <row r="287" spans="3:14" s="105" customFormat="1" ht="12.75">
      <c r="C287" s="106"/>
      <c r="D287" s="104"/>
      <c r="N287" s="104"/>
    </row>
    <row r="288" spans="3:14" s="105" customFormat="1" ht="12.75">
      <c r="C288" s="106"/>
      <c r="D288" s="104"/>
      <c r="N288" s="104"/>
    </row>
    <row r="289" spans="3:14" s="105" customFormat="1" ht="12.75">
      <c r="C289" s="106"/>
      <c r="D289" s="104"/>
      <c r="N289" s="104"/>
    </row>
    <row r="290" spans="3:14" s="105" customFormat="1" ht="12.75">
      <c r="C290" s="106"/>
      <c r="D290" s="104"/>
      <c r="N290" s="104"/>
    </row>
    <row r="291" spans="3:14" s="105" customFormat="1" ht="12.75">
      <c r="C291" s="106"/>
      <c r="D291" s="104"/>
      <c r="N291" s="104"/>
    </row>
    <row r="292" spans="3:14" s="105" customFormat="1" ht="12.75">
      <c r="C292" s="106"/>
      <c r="D292" s="104"/>
      <c r="N292" s="104"/>
    </row>
    <row r="293" spans="3:14" s="105" customFormat="1" ht="12.75">
      <c r="C293" s="106"/>
      <c r="D293" s="104"/>
      <c r="N293" s="104"/>
    </row>
    <row r="294" spans="3:14" s="105" customFormat="1" ht="12.75">
      <c r="C294" s="106"/>
      <c r="D294" s="104"/>
      <c r="N294" s="104"/>
    </row>
    <row r="295" spans="3:14" s="105" customFormat="1" ht="12.75">
      <c r="C295" s="106"/>
      <c r="D295" s="104"/>
      <c r="N295" s="104"/>
    </row>
    <row r="296" spans="3:14" s="105" customFormat="1" ht="12.75">
      <c r="C296" s="106"/>
      <c r="D296" s="104"/>
      <c r="N296" s="104"/>
    </row>
    <row r="297" spans="3:14" s="105" customFormat="1" ht="12.75">
      <c r="C297" s="106"/>
      <c r="D297" s="104"/>
      <c r="N297" s="104"/>
    </row>
    <row r="298" spans="3:14" s="105" customFormat="1" ht="12.75">
      <c r="C298" s="106"/>
      <c r="D298" s="104"/>
      <c r="N298" s="104"/>
    </row>
    <row r="299" spans="3:14" s="105" customFormat="1" ht="12.75">
      <c r="C299" s="106"/>
      <c r="D299" s="104"/>
      <c r="N299" s="104"/>
    </row>
    <row r="300" spans="3:14" s="105" customFormat="1" ht="12.75">
      <c r="C300" s="106"/>
      <c r="D300" s="104"/>
      <c r="N300" s="104"/>
    </row>
    <row r="301" spans="3:14" s="105" customFormat="1" ht="12.75">
      <c r="C301" s="106"/>
      <c r="D301" s="104"/>
      <c r="N301" s="104"/>
    </row>
    <row r="302" spans="3:14" s="105" customFormat="1" ht="12.75">
      <c r="C302" s="106"/>
      <c r="D302" s="104"/>
      <c r="N302" s="104"/>
    </row>
    <row r="303" spans="3:14" s="105" customFormat="1" ht="12.75">
      <c r="C303" s="106"/>
      <c r="D303" s="104"/>
      <c r="N303" s="104"/>
    </row>
    <row r="304" spans="3:14" s="105" customFormat="1" ht="12.75">
      <c r="C304" s="106"/>
      <c r="D304" s="104"/>
      <c r="N304" s="104"/>
    </row>
    <row r="305" spans="3:14" s="105" customFormat="1" ht="12.75">
      <c r="C305" s="106"/>
      <c r="D305" s="104"/>
      <c r="N305" s="104"/>
    </row>
    <row r="306" spans="3:14" s="105" customFormat="1" ht="12.75">
      <c r="C306" s="106"/>
      <c r="D306" s="104"/>
      <c r="N306" s="104"/>
    </row>
    <row r="307" spans="4:14" s="105" customFormat="1" ht="12.75">
      <c r="D307" s="104"/>
      <c r="N307" s="104"/>
    </row>
    <row r="308" spans="4:14" s="105" customFormat="1" ht="12.75">
      <c r="D308" s="104"/>
      <c r="N308" s="104"/>
    </row>
    <row r="309" spans="4:14" s="105" customFormat="1" ht="12.75">
      <c r="D309" s="104"/>
      <c r="N309" s="104"/>
    </row>
    <row r="310" spans="4:14" s="105" customFormat="1" ht="12.75">
      <c r="D310" s="104"/>
      <c r="N310" s="104"/>
    </row>
    <row r="311" spans="4:14" s="105" customFormat="1" ht="12.75">
      <c r="D311" s="104"/>
      <c r="N311" s="104"/>
    </row>
    <row r="312" spans="4:14" s="105" customFormat="1" ht="12.75">
      <c r="D312" s="104"/>
      <c r="N312" s="104"/>
    </row>
    <row r="313" spans="4:14" s="105" customFormat="1" ht="12.75">
      <c r="D313" s="104"/>
      <c r="N313" s="104"/>
    </row>
    <row r="314" spans="4:14" s="105" customFormat="1" ht="12.75">
      <c r="D314" s="104"/>
      <c r="N314" s="104"/>
    </row>
    <row r="315" spans="4:14" s="105" customFormat="1" ht="12.75">
      <c r="D315" s="104"/>
      <c r="N315" s="104"/>
    </row>
    <row r="316" spans="4:14" s="105" customFormat="1" ht="12.75">
      <c r="D316" s="104"/>
      <c r="N316" s="104"/>
    </row>
    <row r="317" spans="4:14" s="105" customFormat="1" ht="12.75">
      <c r="D317" s="104"/>
      <c r="N317" s="104"/>
    </row>
    <row r="318" spans="4:14" s="105" customFormat="1" ht="12.75">
      <c r="D318" s="104"/>
      <c r="N318" s="104"/>
    </row>
    <row r="319" spans="4:14" s="105" customFormat="1" ht="12.75">
      <c r="D319" s="104"/>
      <c r="N319" s="104"/>
    </row>
    <row r="320" spans="4:14" s="105" customFormat="1" ht="12.75">
      <c r="D320" s="104"/>
      <c r="N320" s="104"/>
    </row>
    <row r="321" spans="4:14" s="105" customFormat="1" ht="12.75">
      <c r="D321" s="104"/>
      <c r="N321" s="104"/>
    </row>
    <row r="322" spans="4:14" s="105" customFormat="1" ht="12.75">
      <c r="D322" s="104"/>
      <c r="N322" s="104"/>
    </row>
    <row r="323" spans="4:14" s="105" customFormat="1" ht="12.75">
      <c r="D323" s="104"/>
      <c r="N323" s="104"/>
    </row>
    <row r="324" spans="4:14" s="105" customFormat="1" ht="12.75">
      <c r="D324" s="104"/>
      <c r="N324" s="104"/>
    </row>
    <row r="325" spans="4:14" s="105" customFormat="1" ht="12.75">
      <c r="D325" s="104"/>
      <c r="N325" s="104"/>
    </row>
    <row r="326" spans="4:14" s="105" customFormat="1" ht="12.75">
      <c r="D326" s="104"/>
      <c r="N326" s="104"/>
    </row>
    <row r="327" spans="4:14" s="105" customFormat="1" ht="12.75">
      <c r="D327" s="104"/>
      <c r="N327" s="104"/>
    </row>
    <row r="328" spans="4:14" s="105" customFormat="1" ht="12.75">
      <c r="D328" s="104"/>
      <c r="N328" s="104"/>
    </row>
    <row r="329" spans="4:14" s="105" customFormat="1" ht="12.75">
      <c r="D329" s="104"/>
      <c r="N329" s="104"/>
    </row>
    <row r="330" spans="4:14" s="105" customFormat="1" ht="12.75">
      <c r="D330" s="104"/>
      <c r="N330" s="104"/>
    </row>
  </sheetData>
  <sheetProtection algorithmName="SHA-512" hashValue="pIsQ7wDEyLZK+bOCEGq/Z0ZOdZe4CbdOdfopmZZmHyos219/ZPs+xIRsgKKNYX6Ncue2W7DM7yM3OOI84NM83Q==" saltValue="985cVFnHTbaF2MCWURyFnw==" spinCount="100000" sheet="1" objects="1" scenarios="1"/>
  <mergeCells count="5">
    <mergeCell ref="A1:L1"/>
    <mergeCell ref="A2:K2"/>
    <mergeCell ref="A3:L3"/>
    <mergeCell ref="A4:L4"/>
    <mergeCell ref="A5:L5"/>
  </mergeCells>
  <conditionalFormatting sqref="N8:P17">
    <cfRule type="containsText" priority="1" dxfId="0" operator="containsText" text="CH">
      <formula>NOT(ISERROR(SEARCH("CH",N8)))</formula>
    </cfRule>
  </conditionalFormatting>
  <pageMargins left="0.1968503937007874" right="0.1968503937007874" top="0.3937007874015748" bottom="0.3937007874015748" header="0.31496062992125984" footer="0.31496062992125984"/>
  <pageSetup fitToHeight="19" orientation="landscape" paperSize="9" scale="63" r:id="rId3"/>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CFFCC"/>
    <pageSetUpPr fitToPage="1"/>
  </sheetPr>
  <dimension ref="A1:P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B8" sqref="B8"/>
    </sheetView>
  </sheetViews>
  <sheetFormatPr defaultColWidth="9.144285714285713" defaultRowHeight="12.75"/>
  <cols>
    <col min="1" max="1" width="12.714285714285714" style="4" customWidth="1"/>
    <col min="2" max="2" width="20.714285714285715" style="4" customWidth="1"/>
    <col min="3" max="3" width="26.714285714285715" style="4" customWidth="1"/>
    <col min="4" max="4" width="17.714285714285715" style="5" customWidth="1"/>
    <col min="5" max="5" width="20.714285714285715" style="4" customWidth="1"/>
    <col min="6" max="6" width="18.714285714285715" style="4" customWidth="1"/>
    <col min="7" max="7" width="20.714285714285715" style="105" customWidth="1"/>
    <col min="8" max="8" width="18.714285714285715" style="105" customWidth="1"/>
    <col min="9" max="9" width="20.714285714285715" style="105" customWidth="1"/>
    <col min="10" max="10" width="18.714285714285715" style="105" customWidth="1"/>
    <col min="11" max="11" width="12.714285714285714" style="105" customWidth="1"/>
    <col min="12" max="12" width="9.142857142857142" style="105"/>
    <col min="13" max="13" width="9.142857142857142" style="104"/>
    <col min="14" max="15" width="9.142857142857142" style="105"/>
    <col min="16" max="16" width="0" style="105" hidden="1" customWidth="1"/>
    <col min="17" max="60" width="9.142857142857142" style="105"/>
    <col min="61" max="16384" width="9.142857142857142" style="4"/>
  </cols>
  <sheetData>
    <row r="1" spans="1:11" ht="15.75">
      <c r="A1" s="412" t="s">
        <v>2744</v>
      </c>
      <c r="B1" s="413"/>
      <c r="C1" s="413"/>
      <c r="D1" s="413"/>
      <c r="E1" s="413"/>
      <c r="F1" s="413"/>
      <c r="G1" s="413"/>
      <c r="H1" s="413"/>
      <c r="I1" s="413"/>
      <c r="J1" s="413"/>
      <c r="K1" s="413"/>
    </row>
    <row r="2" spans="1:11" ht="15" customHeight="1">
      <c r="A2" s="405" t="s">
        <v>2745</v>
      </c>
      <c r="B2" s="405"/>
      <c r="C2" s="405"/>
      <c r="D2" s="405"/>
      <c r="E2" s="405"/>
      <c r="F2" s="405"/>
      <c r="G2" s="405"/>
      <c r="H2" s="405"/>
      <c r="I2" s="405"/>
      <c r="J2" s="406"/>
      <c r="K2" s="223" t="s">
        <v>2746</v>
      </c>
    </row>
    <row r="3" spans="1:11" ht="15" customHeight="1">
      <c r="A3" s="407" t="s">
        <v>2431</v>
      </c>
      <c r="B3" s="310"/>
      <c r="C3" s="310"/>
      <c r="D3" s="310"/>
      <c r="E3" s="310"/>
      <c r="F3" s="310"/>
      <c r="G3" s="310"/>
      <c r="H3" s="310"/>
      <c r="I3" s="310"/>
      <c r="J3" s="310"/>
      <c r="K3" s="310"/>
    </row>
    <row r="4" spans="1:16" ht="15" customHeight="1">
      <c r="A4" s="408" t="s">
        <v>2343</v>
      </c>
      <c r="B4" s="310"/>
      <c r="C4" s="310"/>
      <c r="D4" s="310"/>
      <c r="E4" s="310"/>
      <c r="F4" s="310"/>
      <c r="G4" s="310"/>
      <c r="H4" s="310"/>
      <c r="I4" s="310"/>
      <c r="J4" s="310"/>
      <c r="K4" s="310"/>
      <c r="P4" s="105" t="s">
        <v>2333</v>
      </c>
    </row>
    <row r="5" spans="1:11" ht="15" customHeight="1" thickBot="1">
      <c r="A5" s="423"/>
      <c r="B5" s="424"/>
      <c r="C5" s="424"/>
      <c r="D5" s="424"/>
      <c r="E5" s="424"/>
      <c r="F5" s="424"/>
      <c r="G5" s="424"/>
      <c r="H5" s="424"/>
      <c r="I5" s="424"/>
      <c r="J5" s="424"/>
      <c r="K5" s="410"/>
    </row>
    <row r="6" spans="1:15" ht="30" customHeight="1">
      <c r="A6" s="170" t="s">
        <v>523</v>
      </c>
      <c r="B6" s="171" t="s">
        <v>2344</v>
      </c>
      <c r="C6" s="171" t="s">
        <v>2345</v>
      </c>
      <c r="D6" s="171" t="s">
        <v>2325</v>
      </c>
      <c r="E6" s="171" t="s">
        <v>2330</v>
      </c>
      <c r="F6" s="172" t="s">
        <v>2327</v>
      </c>
      <c r="G6" s="171" t="s">
        <v>2331</v>
      </c>
      <c r="H6" s="172" t="s">
        <v>2328</v>
      </c>
      <c r="I6" s="171" t="s">
        <v>2332</v>
      </c>
      <c r="J6" s="172" t="s">
        <v>2329</v>
      </c>
      <c r="K6" s="224" t="s">
        <v>2326</v>
      </c>
      <c r="M6" s="108" t="s">
        <v>2335</v>
      </c>
      <c r="N6" s="108" t="s">
        <v>2771</v>
      </c>
      <c r="O6" s="108" t="s">
        <v>2772</v>
      </c>
    </row>
    <row r="7" spans="1:11" ht="15" customHeight="1" thickBot="1">
      <c r="A7" s="137" t="s">
        <v>2381</v>
      </c>
      <c r="B7" s="138" t="s">
        <v>2382</v>
      </c>
      <c r="C7" s="138" t="s">
        <v>2383</v>
      </c>
      <c r="D7" s="138" t="s">
        <v>2384</v>
      </c>
      <c r="E7" s="138" t="s">
        <v>2385</v>
      </c>
      <c r="F7" s="138" t="s">
        <v>2386</v>
      </c>
      <c r="G7" s="137" t="s">
        <v>2387</v>
      </c>
      <c r="H7" s="138" t="s">
        <v>2388</v>
      </c>
      <c r="I7" s="137" t="s">
        <v>2389</v>
      </c>
      <c r="J7" s="138" t="s">
        <v>2390</v>
      </c>
      <c r="K7" s="141" t="s">
        <v>2391</v>
      </c>
    </row>
    <row r="8" spans="1:15" ht="15" customHeight="1" thickTop="1">
      <c r="A8" s="134">
        <v>1.0</v>
      </c>
      <c r="B8" s="195"/>
      <c r="C8" s="195"/>
      <c r="D8" s="193"/>
      <c r="E8" s="194"/>
      <c r="F8" s="194"/>
      <c r="G8" s="194"/>
      <c r="H8" s="194"/>
      <c r="I8" s="194"/>
      <c r="J8" s="194"/>
      <c r="K8" s="215"/>
      <c r="M8" s="107" t="str">
        <f>IF(IF((OR(ABS(E8*0.21-F8)&gt;15,ABS(E8*0.21-F8)&gt;ABS(E8*0.001))),0,1)=1,T($P$4),T(#REF!))</f>
        <v>OK</v>
      </c>
      <c r="N8" s="107" t="str">
        <f>IF(IF((OR(ABS(G8*0.12-H8)&gt;15,ABS(G8*0.12-H8)&gt;ABS(G8*0.001))),0,1)=1,T($P$4),T(#REF!))</f>
        <v>OK</v>
      </c>
      <c r="O8" s="107" t="str">
        <f>IF(IF((OR(ABS(I8*0.1-J8)&gt;15,ABS(I8*0.1-J8)&gt;ABS(I8*0.001))),0,1)=1,T($P$4),T(#REF!))</f>
        <v>OK</v>
      </c>
    </row>
    <row r="9" spans="1:15" ht="15" customHeight="1">
      <c r="A9" s="135">
        <v>2.0</v>
      </c>
      <c r="B9" s="199"/>
      <c r="C9" s="199"/>
      <c r="D9" s="197"/>
      <c r="E9" s="198"/>
      <c r="F9" s="198"/>
      <c r="G9" s="198"/>
      <c r="H9" s="198"/>
      <c r="I9" s="198"/>
      <c r="J9" s="198"/>
      <c r="K9" s="211"/>
      <c r="M9" s="107" t="str">
        <f>IF(IF((OR(ABS(E9*0.21-F9)&gt;15,ABS(E9*0.21-F9)&gt;ABS(E9*0.001))),0,1)=1,T($P$4),T(#REF!))</f>
        <v>OK</v>
      </c>
      <c r="N9" s="107" t="str">
        <f>IF(IF((OR(ABS(G9*0.12-H9)&gt;15,ABS(G9*0.12-H9)&gt;ABS(G9*0.001))),0,1)=1,T($P$4),T(#REF!))</f>
        <v>OK</v>
      </c>
      <c r="O9" s="107" t="str">
        <f>IF(IF((OR(ABS(I9*0.1-J9)&gt;15,ABS(I9*0.1-J9)&gt;ABS(I9*0.001))),0,1)=1,T($P$4),T(#REF!))</f>
        <v>OK</v>
      </c>
    </row>
    <row r="10" spans="1:15" ht="15" customHeight="1">
      <c r="A10" s="135">
        <v>3.0</v>
      </c>
      <c r="B10" s="199"/>
      <c r="C10" s="199"/>
      <c r="D10" s="197"/>
      <c r="E10" s="198"/>
      <c r="F10" s="198"/>
      <c r="G10" s="198"/>
      <c r="H10" s="198"/>
      <c r="I10" s="198"/>
      <c r="J10" s="198"/>
      <c r="K10" s="211"/>
      <c r="M10" s="107" t="str">
        <f>IF(IF((OR(ABS(E10*0.21-F10)&gt;15,ABS(E10*0.21-F10)&gt;ABS(E10*0.001))),0,1)=1,T($P$4),T(#REF!))</f>
        <v>OK</v>
      </c>
      <c r="N10" s="107" t="str">
        <f>IF(IF((OR(ABS(G10*0.12-H10)&gt;15,ABS(G10*0.12-H10)&gt;ABS(G10*0.001))),0,1)=1,T($P$4),T(#REF!))</f>
        <v>OK</v>
      </c>
      <c r="O10" s="107" t="str">
        <f>IF(IF((OR(ABS(I10*0.1-J10)&gt;15,ABS(I10*0.1-J10)&gt;ABS(I10*0.001))),0,1)=1,T($P$4),T(#REF!))</f>
        <v>OK</v>
      </c>
    </row>
    <row r="11" spans="1:15" ht="15" customHeight="1">
      <c r="A11" s="135">
        <v>4.0</v>
      </c>
      <c r="B11" s="199"/>
      <c r="C11" s="199"/>
      <c r="D11" s="197"/>
      <c r="E11" s="198"/>
      <c r="F11" s="198"/>
      <c r="G11" s="198"/>
      <c r="H11" s="198"/>
      <c r="I11" s="198"/>
      <c r="J11" s="198"/>
      <c r="K11" s="211"/>
      <c r="M11" s="107" t="str">
        <f>IF(IF((OR(ABS(E11*0.21-F11)&gt;15,ABS(E11*0.21-F11)&gt;ABS(E11*0.001))),0,1)=1,T($P$4),T(#REF!))</f>
        <v>OK</v>
      </c>
      <c r="N11" s="107" t="str">
        <f>IF(IF((OR(ABS(G11*0.12-H11)&gt;15,ABS(G11*0.12-H11)&gt;ABS(G11*0.001))),0,1)=1,T($P$4),T(#REF!))</f>
        <v>OK</v>
      </c>
      <c r="O11" s="107" t="str">
        <f>IF(IF((OR(ABS(I11*0.1-J11)&gt;15,ABS(I11*0.1-J11)&gt;ABS(I11*0.001))),0,1)=1,T($P$4),T(#REF!))</f>
        <v>OK</v>
      </c>
    </row>
    <row r="12" spans="1:15" ht="15" customHeight="1">
      <c r="A12" s="135">
        <v>5.0</v>
      </c>
      <c r="B12" s="199"/>
      <c r="C12" s="199"/>
      <c r="D12" s="197"/>
      <c r="E12" s="198"/>
      <c r="F12" s="198"/>
      <c r="G12" s="198"/>
      <c r="H12" s="198"/>
      <c r="I12" s="198"/>
      <c r="J12" s="198"/>
      <c r="K12" s="211"/>
      <c r="M12" s="107" t="str">
        <f>IF(IF((OR(ABS(E12*0.21-F12)&gt;15,ABS(E12*0.21-F12)&gt;ABS(E12*0.001))),0,1)=1,T($P$4),T(#REF!))</f>
        <v>OK</v>
      </c>
      <c r="N12" s="107" t="str">
        <f>IF(IF((OR(ABS(G12*0.12-H12)&gt;15,ABS(G12*0.12-H12)&gt;ABS(G12*0.001))),0,1)=1,T($P$4),T(#REF!))</f>
        <v>OK</v>
      </c>
      <c r="O12" s="107" t="str">
        <f>IF(IF((OR(ABS(I12*0.1-J12)&gt;15,ABS(I12*0.1-J12)&gt;ABS(I12*0.001))),0,1)=1,T($P$4),T(#REF!))</f>
        <v>OK</v>
      </c>
    </row>
    <row r="13" spans="1:15" ht="15" customHeight="1">
      <c r="A13" s="135">
        <v>6.0</v>
      </c>
      <c r="B13" s="199"/>
      <c r="C13" s="199"/>
      <c r="D13" s="197"/>
      <c r="E13" s="198"/>
      <c r="F13" s="198"/>
      <c r="G13" s="198"/>
      <c r="H13" s="198"/>
      <c r="I13" s="198"/>
      <c r="J13" s="198"/>
      <c r="K13" s="211"/>
      <c r="M13" s="107" t="str">
        <f>IF(IF((OR(ABS(E13*0.21-F13)&gt;15,ABS(E13*0.21-F13)&gt;ABS(E13*0.001))),0,1)=1,T($P$4),T(#REF!))</f>
        <v>OK</v>
      </c>
      <c r="N13" s="107" t="str">
        <f>IF(IF((OR(ABS(G13*0.12-H13)&gt;15,ABS(G13*0.12-H13)&gt;ABS(G13*0.001))),0,1)=1,T($P$4),T(#REF!))</f>
        <v>OK</v>
      </c>
      <c r="O13" s="107" t="str">
        <f>IF(IF((OR(ABS(I13*0.1-J13)&gt;15,ABS(I13*0.1-J13)&gt;ABS(I13*0.001))),0,1)=1,T($P$4),T(#REF!))</f>
        <v>OK</v>
      </c>
    </row>
    <row r="14" spans="1:15" ht="15" customHeight="1">
      <c r="A14" s="135">
        <v>7.0</v>
      </c>
      <c r="B14" s="199"/>
      <c r="C14" s="199"/>
      <c r="D14" s="197"/>
      <c r="E14" s="198"/>
      <c r="F14" s="198"/>
      <c r="G14" s="198"/>
      <c r="H14" s="198"/>
      <c r="I14" s="198"/>
      <c r="J14" s="198"/>
      <c r="K14" s="211"/>
      <c r="M14" s="107" t="str">
        <f>IF(IF((OR(ABS(E14*0.21-F14)&gt;15,ABS(E14*0.21-F14)&gt;ABS(E14*0.001))),0,1)=1,T($P$4),T(#REF!))</f>
        <v>OK</v>
      </c>
      <c r="N14" s="107" t="str">
        <f>IF(IF((OR(ABS(G14*0.12-H14)&gt;15,ABS(G14*0.12-H14)&gt;ABS(G14*0.001))),0,1)=1,T($P$4),T(#REF!))</f>
        <v>OK</v>
      </c>
      <c r="O14" s="107" t="str">
        <f>IF(IF((OR(ABS(I14*0.1-J14)&gt;15,ABS(I14*0.1-J14)&gt;ABS(I14*0.001))),0,1)=1,T($P$4),T(#REF!))</f>
        <v>OK</v>
      </c>
    </row>
    <row r="15" spans="1:15" ht="15" customHeight="1">
      <c r="A15" s="135">
        <v>8.0</v>
      </c>
      <c r="B15" s="199"/>
      <c r="C15" s="199"/>
      <c r="D15" s="197"/>
      <c r="E15" s="198"/>
      <c r="F15" s="198"/>
      <c r="G15" s="198"/>
      <c r="H15" s="198"/>
      <c r="I15" s="198"/>
      <c r="J15" s="198"/>
      <c r="K15" s="211"/>
      <c r="M15" s="107" t="str">
        <f>IF(IF((OR(ABS(E15*0.21-F15)&gt;15,ABS(E15*0.21-F15)&gt;ABS(E15*0.001))),0,1)=1,T($P$4),T(#REF!))</f>
        <v>OK</v>
      </c>
      <c r="N15" s="107" t="str">
        <f>IF(IF((OR(ABS(G15*0.12-H15)&gt;15,ABS(G15*0.12-H15)&gt;ABS(G15*0.001))),0,1)=1,T($P$4),T(#REF!))</f>
        <v>OK</v>
      </c>
      <c r="O15" s="107" t="str">
        <f>IF(IF((OR(ABS(I15*0.1-J15)&gt;15,ABS(I15*0.1-J15)&gt;ABS(I15*0.001))),0,1)=1,T($P$4),T(#REF!))</f>
        <v>OK</v>
      </c>
    </row>
    <row r="16" spans="1:15" ht="15" customHeight="1">
      <c r="A16" s="135">
        <v>9.0</v>
      </c>
      <c r="B16" s="199"/>
      <c r="C16" s="199"/>
      <c r="D16" s="197"/>
      <c r="E16" s="198"/>
      <c r="F16" s="198"/>
      <c r="G16" s="198"/>
      <c r="H16" s="198"/>
      <c r="I16" s="198"/>
      <c r="J16" s="198"/>
      <c r="K16" s="211"/>
      <c r="M16" s="107" t="str">
        <f>IF(IF((OR(ABS(E16*0.21-F16)&gt;15,ABS(E16*0.21-F16)&gt;ABS(E16*0.001))),0,1)=1,T($P$4),T(#REF!))</f>
        <v>OK</v>
      </c>
      <c r="N16" s="107" t="str">
        <f>IF(IF((OR(ABS(G16*0.12-H16)&gt;15,ABS(G16*0.12-H16)&gt;ABS(G16*0.001))),0,1)=1,T($P$4),T(#REF!))</f>
        <v>OK</v>
      </c>
      <c r="O16" s="107" t="str">
        <f>IF(IF((OR(ABS(I16*0.1-J16)&gt;15,ABS(I16*0.1-J16)&gt;ABS(I16*0.001))),0,1)=1,T($P$4),T(#REF!))</f>
        <v>OK</v>
      </c>
    </row>
    <row r="17" spans="1:15" ht="15" customHeight="1">
      <c r="A17" s="136">
        <v>10.0</v>
      </c>
      <c r="B17" s="203"/>
      <c r="C17" s="203"/>
      <c r="D17" s="201"/>
      <c r="E17" s="202"/>
      <c r="F17" s="202"/>
      <c r="G17" s="202"/>
      <c r="H17" s="202"/>
      <c r="I17" s="202"/>
      <c r="J17" s="202"/>
      <c r="K17" s="213"/>
      <c r="M17" s="107" t="str">
        <f>IF(IF((OR(ABS(E17*0.21-F17)&gt;15,ABS(E17*0.21-F17)&gt;ABS(E17*0.001))),0,1)=1,T($P$4),T(#REF!))</f>
        <v>OK</v>
      </c>
      <c r="N17" s="107" t="str">
        <f>IF(IF((OR(ABS(G17*0.12-H17)&gt;15,ABS(G17*0.12-H17)&gt;ABS(G17*0.001))),0,1)=1,T($P$4),T(#REF!))</f>
        <v>OK</v>
      </c>
      <c r="O17" s="107" t="str">
        <f>IF(IF((OR(ABS(I17*0.1-J17)&gt;15,ABS(I17*0.1-J17)&gt;ABS(I17*0.001))),0,1)=1,T($P$4),T(#REF!))</f>
        <v>OK</v>
      </c>
    </row>
    <row r="18" spans="1:13" s="105" customFormat="1" ht="12.75">
      <c r="A18" s="104"/>
      <c r="C18" s="106"/>
      <c r="D18" s="104"/>
      <c r="M18" s="104"/>
    </row>
    <row r="19" spans="1:13" s="105" customFormat="1" ht="12.75">
      <c r="A19" s="104"/>
      <c r="C19" s="106"/>
      <c r="D19" s="104"/>
      <c r="M19" s="104"/>
    </row>
    <row r="20" spans="1:13" s="105" customFormat="1" ht="12.75">
      <c r="A20" s="104"/>
      <c r="C20" s="106"/>
      <c r="D20" s="104"/>
      <c r="M20" s="104"/>
    </row>
    <row r="21" spans="1:13" s="105" customFormat="1" ht="12.75">
      <c r="A21" s="104"/>
      <c r="C21" s="106"/>
      <c r="D21" s="104"/>
      <c r="M21" s="104"/>
    </row>
    <row r="22" spans="1:13" s="105" customFormat="1" ht="12.75">
      <c r="A22" s="104"/>
      <c r="C22" s="106"/>
      <c r="D22" s="104"/>
      <c r="M22" s="104"/>
    </row>
    <row r="23" spans="1:13" s="105" customFormat="1" ht="12.75">
      <c r="A23" s="104"/>
      <c r="C23" s="106"/>
      <c r="D23" s="104"/>
      <c r="M23" s="104"/>
    </row>
    <row r="24" spans="1:13" s="105" customFormat="1" ht="12.75">
      <c r="A24" s="104"/>
      <c r="C24" s="106"/>
      <c r="D24" s="104"/>
      <c r="M24" s="104"/>
    </row>
    <row r="25" spans="1:13" s="105" customFormat="1" ht="12.75">
      <c r="A25" s="104"/>
      <c r="C25" s="106"/>
      <c r="D25" s="104"/>
      <c r="M25" s="104"/>
    </row>
    <row r="26" spans="1:13" s="105" customFormat="1" ht="12.75">
      <c r="A26" s="104"/>
      <c r="C26" s="106"/>
      <c r="D26" s="104"/>
      <c r="M26" s="104"/>
    </row>
    <row r="27" spans="1:13" s="105" customFormat="1" ht="12.75">
      <c r="A27" s="104"/>
      <c r="C27" s="106"/>
      <c r="D27" s="104"/>
      <c r="M27" s="104"/>
    </row>
    <row r="28" spans="1:13" s="105" customFormat="1" ht="12.75">
      <c r="A28" s="104"/>
      <c r="C28" s="106"/>
      <c r="D28" s="104"/>
      <c r="M28" s="104"/>
    </row>
    <row r="29" spans="1:13" s="105" customFormat="1" ht="12.75">
      <c r="A29" s="104"/>
      <c r="C29" s="106"/>
      <c r="D29" s="104"/>
      <c r="M29" s="104"/>
    </row>
    <row r="30" spans="1:13" s="105" customFormat="1" ht="12.75">
      <c r="A30" s="104"/>
      <c r="C30" s="106"/>
      <c r="D30" s="104"/>
      <c r="M30" s="104"/>
    </row>
    <row r="31" spans="1:13" s="105" customFormat="1" ht="12.75">
      <c r="A31" s="104"/>
      <c r="C31" s="106"/>
      <c r="D31" s="104"/>
      <c r="M31" s="104"/>
    </row>
    <row r="32" spans="1:13" s="105" customFormat="1" ht="12.75">
      <c r="A32" s="104"/>
      <c r="C32" s="106"/>
      <c r="D32" s="104"/>
      <c r="M32" s="104"/>
    </row>
    <row r="33" spans="3:13" s="105" customFormat="1" ht="12.75">
      <c r="C33" s="106"/>
      <c r="D33" s="104"/>
      <c r="M33" s="104"/>
    </row>
    <row r="34" spans="3:13" s="105" customFormat="1" ht="12.75">
      <c r="C34" s="106"/>
      <c r="D34" s="104"/>
      <c r="M34" s="104"/>
    </row>
    <row r="35" spans="3:13" s="105" customFormat="1" ht="12.75">
      <c r="C35" s="106"/>
      <c r="D35" s="104"/>
      <c r="M35" s="104"/>
    </row>
    <row r="36" spans="3:13" s="105" customFormat="1" ht="12.75">
      <c r="C36" s="106"/>
      <c r="D36" s="104"/>
      <c r="M36" s="104"/>
    </row>
    <row r="37" spans="3:13" s="105" customFormat="1" ht="12.75">
      <c r="C37" s="106"/>
      <c r="D37" s="104"/>
      <c r="M37" s="104"/>
    </row>
    <row r="38" spans="3:13" s="105" customFormat="1" ht="12.75">
      <c r="C38" s="106"/>
      <c r="D38" s="104"/>
      <c r="M38" s="104"/>
    </row>
    <row r="39" spans="3:13" s="105" customFormat="1" ht="12.75">
      <c r="C39" s="106"/>
      <c r="D39" s="104"/>
      <c r="M39" s="104"/>
    </row>
    <row r="40" spans="3:13" s="105" customFormat="1" ht="12.75">
      <c r="C40" s="106"/>
      <c r="D40" s="104"/>
      <c r="M40" s="104"/>
    </row>
    <row r="41" spans="3:13" s="105" customFormat="1" ht="12.75">
      <c r="C41" s="106"/>
      <c r="D41" s="104"/>
      <c r="M41" s="104"/>
    </row>
    <row r="42" spans="3:13" s="105" customFormat="1" ht="12.75">
      <c r="C42" s="106"/>
      <c r="D42" s="104"/>
      <c r="M42" s="104"/>
    </row>
    <row r="43" spans="3:13" s="105" customFormat="1" ht="12.75">
      <c r="C43" s="106"/>
      <c r="D43" s="104"/>
      <c r="M43" s="104"/>
    </row>
    <row r="44" spans="3:13" s="105" customFormat="1" ht="12.75">
      <c r="C44" s="106"/>
      <c r="D44" s="104"/>
      <c r="M44" s="104"/>
    </row>
    <row r="45" spans="3:13" s="105" customFormat="1" ht="12.75">
      <c r="C45" s="106"/>
      <c r="D45" s="104"/>
      <c r="M45" s="104"/>
    </row>
    <row r="46" spans="3:13" s="105" customFormat="1" ht="12.75">
      <c r="C46" s="106"/>
      <c r="D46" s="104"/>
      <c r="M46" s="104"/>
    </row>
    <row r="47" spans="3:13" s="105" customFormat="1" ht="12.75">
      <c r="C47" s="106"/>
      <c r="D47" s="104"/>
      <c r="M47" s="104"/>
    </row>
    <row r="48" spans="3:13" s="105" customFormat="1" ht="12.75">
      <c r="C48" s="106"/>
      <c r="D48" s="104"/>
      <c r="M48" s="104"/>
    </row>
    <row r="49" spans="3:13" s="105" customFormat="1" ht="12.75">
      <c r="C49" s="106"/>
      <c r="D49" s="104"/>
      <c r="M49" s="104"/>
    </row>
    <row r="50" spans="3:13" s="105" customFormat="1" ht="12.75">
      <c r="C50" s="106"/>
      <c r="D50" s="104"/>
      <c r="M50" s="104"/>
    </row>
    <row r="51" spans="3:13" s="105" customFormat="1" ht="12.75">
      <c r="C51" s="106"/>
      <c r="D51" s="104"/>
      <c r="M51" s="104"/>
    </row>
    <row r="52" spans="3:13" s="105" customFormat="1" ht="12.75">
      <c r="C52" s="106"/>
      <c r="D52" s="104"/>
      <c r="M52" s="104"/>
    </row>
    <row r="53" spans="3:13" s="105" customFormat="1" ht="12.75">
      <c r="C53" s="106"/>
      <c r="D53" s="104"/>
      <c r="M53" s="104"/>
    </row>
    <row r="54" spans="3:13" s="105" customFormat="1" ht="12.75">
      <c r="C54" s="106"/>
      <c r="D54" s="104"/>
      <c r="M54" s="104"/>
    </row>
    <row r="55" spans="3:13" s="105" customFormat="1" ht="12.75">
      <c r="C55" s="106"/>
      <c r="D55" s="104"/>
      <c r="M55" s="104"/>
    </row>
    <row r="56" spans="3:13" s="105" customFormat="1" ht="12.75">
      <c r="C56" s="106"/>
      <c r="D56" s="104"/>
      <c r="M56" s="104"/>
    </row>
    <row r="57" spans="3:13" s="105" customFormat="1" ht="12.75">
      <c r="C57" s="106"/>
      <c r="D57" s="104"/>
      <c r="M57" s="104"/>
    </row>
    <row r="58" spans="3:13" s="105" customFormat="1" ht="12.75">
      <c r="C58" s="106"/>
      <c r="D58" s="104"/>
      <c r="M58" s="104"/>
    </row>
    <row r="59" spans="3:13" s="105" customFormat="1" ht="12.75">
      <c r="C59" s="106"/>
      <c r="D59" s="104"/>
      <c r="M59" s="104"/>
    </row>
    <row r="60" spans="3:13" s="105" customFormat="1" ht="12.75">
      <c r="C60" s="106"/>
      <c r="D60" s="104"/>
      <c r="M60" s="104"/>
    </row>
    <row r="61" spans="3:13" s="105" customFormat="1" ht="12.75">
      <c r="C61" s="106"/>
      <c r="D61" s="104"/>
      <c r="M61" s="104"/>
    </row>
    <row r="62" spans="3:13" s="105" customFormat="1" ht="12.75">
      <c r="C62" s="106"/>
      <c r="D62" s="104"/>
      <c r="M62" s="104"/>
    </row>
    <row r="63" spans="3:13" s="105" customFormat="1" ht="12.75">
      <c r="C63" s="106"/>
      <c r="D63" s="104"/>
      <c r="M63" s="104"/>
    </row>
    <row r="64" spans="3:13" s="105" customFormat="1" ht="12.75">
      <c r="C64" s="106"/>
      <c r="D64" s="104"/>
      <c r="M64" s="104"/>
    </row>
    <row r="65" spans="3:13" s="105" customFormat="1" ht="12.75">
      <c r="C65" s="106"/>
      <c r="D65" s="104"/>
      <c r="M65" s="104"/>
    </row>
    <row r="66" spans="3:13" s="105" customFormat="1" ht="12.75">
      <c r="C66" s="106"/>
      <c r="D66" s="104"/>
      <c r="M66" s="104"/>
    </row>
    <row r="67" spans="3:13" s="105" customFormat="1" ht="12.75">
      <c r="C67" s="106"/>
      <c r="D67" s="104"/>
      <c r="M67" s="104"/>
    </row>
    <row r="68" spans="3:13" s="105" customFormat="1" ht="12.75">
      <c r="C68" s="106"/>
      <c r="D68" s="104"/>
      <c r="M68" s="104"/>
    </row>
    <row r="69" spans="3:13" s="105" customFormat="1" ht="12.75">
      <c r="C69" s="106"/>
      <c r="D69" s="104"/>
      <c r="M69" s="104"/>
    </row>
    <row r="70" spans="3:13" s="105" customFormat="1" ht="12.75">
      <c r="C70" s="106"/>
      <c r="D70" s="104"/>
      <c r="M70" s="104"/>
    </row>
    <row r="71" spans="3:13" s="105" customFormat="1" ht="12.75">
      <c r="C71" s="106"/>
      <c r="D71" s="104"/>
      <c r="M71" s="104"/>
    </row>
    <row r="72" spans="3:13" s="105" customFormat="1" ht="12.75">
      <c r="C72" s="106"/>
      <c r="D72" s="104"/>
      <c r="M72" s="104"/>
    </row>
    <row r="73" spans="3:13" s="105" customFormat="1" ht="12.75">
      <c r="C73" s="106"/>
      <c r="D73" s="104"/>
      <c r="M73" s="104"/>
    </row>
    <row r="74" spans="3:13" s="105" customFormat="1" ht="12.75">
      <c r="C74" s="106"/>
      <c r="D74" s="104"/>
      <c r="M74" s="104"/>
    </row>
    <row r="75" spans="3:13" s="105" customFormat="1" ht="12.75">
      <c r="C75" s="106"/>
      <c r="D75" s="104"/>
      <c r="M75" s="104"/>
    </row>
    <row r="76" spans="3:13" s="105" customFormat="1" ht="12.75">
      <c r="C76" s="106"/>
      <c r="D76" s="104"/>
      <c r="M76" s="104"/>
    </row>
    <row r="77" spans="3:13" s="105" customFormat="1" ht="12.75">
      <c r="C77" s="106"/>
      <c r="D77" s="104"/>
      <c r="M77" s="104"/>
    </row>
    <row r="78" spans="3:13" s="105" customFormat="1" ht="12.75">
      <c r="C78" s="106"/>
      <c r="D78" s="104"/>
      <c r="M78" s="104"/>
    </row>
    <row r="79" spans="3:13" s="105" customFormat="1" ht="12.75">
      <c r="C79" s="106"/>
      <c r="D79" s="104"/>
      <c r="M79" s="104"/>
    </row>
    <row r="80" spans="3:13" s="105" customFormat="1" ht="12.75">
      <c r="C80" s="106"/>
      <c r="D80" s="104"/>
      <c r="M80" s="104"/>
    </row>
    <row r="81" spans="3:13" s="105" customFormat="1" ht="12.75">
      <c r="C81" s="106"/>
      <c r="D81" s="104"/>
      <c r="M81" s="104"/>
    </row>
    <row r="82" spans="3:13" s="105" customFormat="1" ht="12.75">
      <c r="C82" s="106"/>
      <c r="D82" s="104"/>
      <c r="M82" s="104"/>
    </row>
    <row r="83" spans="3:13" s="105" customFormat="1" ht="12.75">
      <c r="C83" s="106"/>
      <c r="D83" s="104"/>
      <c r="M83" s="104"/>
    </row>
    <row r="84" spans="3:13" s="105" customFormat="1" ht="12.75">
      <c r="C84" s="106"/>
      <c r="D84" s="104"/>
      <c r="M84" s="104"/>
    </row>
    <row r="85" spans="3:13" s="105" customFormat="1" ht="12.75">
      <c r="C85" s="106"/>
      <c r="D85" s="104"/>
      <c r="M85" s="104"/>
    </row>
    <row r="86" spans="3:13" s="105" customFormat="1" ht="12.75">
      <c r="C86" s="106"/>
      <c r="D86" s="104"/>
      <c r="M86" s="104"/>
    </row>
    <row r="87" spans="3:13" s="105" customFormat="1" ht="12.75">
      <c r="C87" s="106"/>
      <c r="D87" s="104"/>
      <c r="M87" s="104"/>
    </row>
    <row r="88" spans="3:13" s="105" customFormat="1" ht="12.75">
      <c r="C88" s="106"/>
      <c r="D88" s="104"/>
      <c r="M88" s="104"/>
    </row>
    <row r="89" spans="3:13" s="105" customFormat="1" ht="12.75">
      <c r="C89" s="106"/>
      <c r="D89" s="104"/>
      <c r="M89" s="104"/>
    </row>
    <row r="90" spans="3:13" s="105" customFormat="1" ht="12.75">
      <c r="C90" s="106"/>
      <c r="D90" s="104"/>
      <c r="M90" s="104"/>
    </row>
    <row r="91" spans="3:13" s="105" customFormat="1" ht="12.75">
      <c r="C91" s="106"/>
      <c r="D91" s="104"/>
      <c r="M91" s="104"/>
    </row>
    <row r="92" spans="3:13" s="105" customFormat="1" ht="12.75">
      <c r="C92" s="106"/>
      <c r="D92" s="104"/>
      <c r="M92" s="104"/>
    </row>
    <row r="93" spans="3:13" s="105" customFormat="1" ht="12.75">
      <c r="C93" s="106"/>
      <c r="D93" s="104"/>
      <c r="M93" s="104"/>
    </row>
    <row r="94" spans="3:13" s="105" customFormat="1" ht="12.75">
      <c r="C94" s="106"/>
      <c r="D94" s="104"/>
      <c r="M94" s="104"/>
    </row>
    <row r="95" spans="3:13" s="105" customFormat="1" ht="12.75">
      <c r="C95" s="106"/>
      <c r="D95" s="104"/>
      <c r="M95" s="104"/>
    </row>
    <row r="96" spans="3:13" s="105" customFormat="1" ht="12.75">
      <c r="C96" s="106"/>
      <c r="D96" s="104"/>
      <c r="M96" s="104"/>
    </row>
    <row r="97" spans="3:13" s="105" customFormat="1" ht="12.75">
      <c r="C97" s="106"/>
      <c r="D97" s="104"/>
      <c r="M97" s="104"/>
    </row>
    <row r="98" spans="3:13" s="105" customFormat="1" ht="12.75">
      <c r="C98" s="106"/>
      <c r="D98" s="104"/>
      <c r="M98" s="104"/>
    </row>
    <row r="99" spans="3:13" s="105" customFormat="1" ht="12.75">
      <c r="C99" s="106"/>
      <c r="D99" s="104"/>
      <c r="M99" s="104"/>
    </row>
    <row r="100" spans="3:13" s="105" customFormat="1" ht="12.75">
      <c r="C100" s="106"/>
      <c r="D100" s="104"/>
      <c r="M100" s="104"/>
    </row>
    <row r="101" spans="3:13" s="105" customFormat="1" ht="12.75">
      <c r="C101" s="106"/>
      <c r="D101" s="104"/>
      <c r="M101" s="104"/>
    </row>
    <row r="102" spans="3:13" s="105" customFormat="1" ht="12.75">
      <c r="C102" s="106"/>
      <c r="D102" s="104"/>
      <c r="M102" s="104"/>
    </row>
    <row r="103" spans="3:13" s="105" customFormat="1" ht="12.75">
      <c r="C103" s="106"/>
      <c r="D103" s="104"/>
      <c r="M103" s="104"/>
    </row>
    <row r="104" spans="3:13" s="105" customFormat="1" ht="12.75">
      <c r="C104" s="106"/>
      <c r="D104" s="104"/>
      <c r="M104" s="104"/>
    </row>
    <row r="105" spans="3:13" s="105" customFormat="1" ht="12.75">
      <c r="C105" s="106"/>
      <c r="D105" s="104"/>
      <c r="M105" s="104"/>
    </row>
    <row r="106" spans="3:13" s="105" customFormat="1" ht="12.75">
      <c r="C106" s="106"/>
      <c r="D106" s="104"/>
      <c r="M106" s="104"/>
    </row>
    <row r="107" spans="3:13" s="105" customFormat="1" ht="12.75">
      <c r="C107" s="106"/>
      <c r="D107" s="104"/>
      <c r="M107" s="104"/>
    </row>
    <row r="108" spans="3:13" s="105" customFormat="1" ht="12.75">
      <c r="C108" s="106"/>
      <c r="D108" s="104"/>
      <c r="M108" s="104"/>
    </row>
    <row r="109" spans="3:13" s="105" customFormat="1" ht="12.75">
      <c r="C109" s="106"/>
      <c r="D109" s="104"/>
      <c r="M109" s="104"/>
    </row>
    <row r="110" spans="3:13" s="105" customFormat="1" ht="12.75">
      <c r="C110" s="106"/>
      <c r="D110" s="104"/>
      <c r="M110" s="104"/>
    </row>
    <row r="111" spans="3:13" s="105" customFormat="1" ht="12.75">
      <c r="C111" s="106"/>
      <c r="D111" s="104"/>
      <c r="M111" s="104"/>
    </row>
    <row r="112" spans="3:13" s="105" customFormat="1" ht="12.75">
      <c r="C112" s="106"/>
      <c r="D112" s="104"/>
      <c r="M112" s="104"/>
    </row>
    <row r="113" spans="3:13" s="105" customFormat="1" ht="12.75">
      <c r="C113" s="106"/>
      <c r="D113" s="104"/>
      <c r="M113" s="104"/>
    </row>
    <row r="114" spans="3:13" s="105" customFormat="1" ht="12.75">
      <c r="C114" s="106"/>
      <c r="D114" s="104"/>
      <c r="M114" s="104"/>
    </row>
    <row r="115" spans="3:13" s="105" customFormat="1" ht="12.75">
      <c r="C115" s="106"/>
      <c r="D115" s="104"/>
      <c r="M115" s="104"/>
    </row>
    <row r="116" spans="3:13" s="105" customFormat="1" ht="12.75">
      <c r="C116" s="106"/>
      <c r="D116" s="104"/>
      <c r="M116" s="104"/>
    </row>
    <row r="117" spans="3:13" s="105" customFormat="1" ht="12.75">
      <c r="C117" s="106"/>
      <c r="D117" s="104"/>
      <c r="M117" s="104"/>
    </row>
    <row r="118" spans="3:13" s="105" customFormat="1" ht="12.75">
      <c r="C118" s="106"/>
      <c r="D118" s="104"/>
      <c r="M118" s="104"/>
    </row>
    <row r="119" spans="3:13" s="105" customFormat="1" ht="12.75">
      <c r="C119" s="106"/>
      <c r="D119" s="104"/>
      <c r="M119" s="104"/>
    </row>
    <row r="120" spans="3:13" s="105" customFormat="1" ht="12.75">
      <c r="C120" s="106"/>
      <c r="D120" s="104"/>
      <c r="M120" s="104"/>
    </row>
    <row r="121" spans="3:13" s="105" customFormat="1" ht="12.75">
      <c r="C121" s="106"/>
      <c r="D121" s="104"/>
      <c r="M121" s="104"/>
    </row>
    <row r="122" spans="3:13" s="105" customFormat="1" ht="12.75">
      <c r="C122" s="106"/>
      <c r="D122" s="104"/>
      <c r="M122" s="104"/>
    </row>
    <row r="123" spans="3:13" s="105" customFormat="1" ht="12.75">
      <c r="C123" s="106"/>
      <c r="D123" s="104"/>
      <c r="M123" s="104"/>
    </row>
    <row r="124" spans="3:13" s="105" customFormat="1" ht="12.75">
      <c r="C124" s="106"/>
      <c r="D124" s="104"/>
      <c r="M124" s="104"/>
    </row>
    <row r="125" spans="3:13" s="105" customFormat="1" ht="12.75">
      <c r="C125" s="106"/>
      <c r="D125" s="104"/>
      <c r="M125" s="104"/>
    </row>
    <row r="126" spans="3:13" s="105" customFormat="1" ht="12.75">
      <c r="C126" s="106"/>
      <c r="D126" s="104"/>
      <c r="M126" s="104"/>
    </row>
    <row r="127" spans="3:13" s="105" customFormat="1" ht="12.75">
      <c r="C127" s="106"/>
      <c r="D127" s="104"/>
      <c r="M127" s="104"/>
    </row>
    <row r="128" spans="3:13" s="105" customFormat="1" ht="12.75">
      <c r="C128" s="106"/>
      <c r="D128" s="104"/>
      <c r="M128" s="104"/>
    </row>
    <row r="129" spans="3:13" s="105" customFormat="1" ht="12.75">
      <c r="C129" s="106"/>
      <c r="D129" s="104"/>
      <c r="M129" s="104"/>
    </row>
    <row r="130" spans="3:13" s="105" customFormat="1" ht="12.75">
      <c r="C130" s="106"/>
      <c r="D130" s="104"/>
      <c r="M130" s="104"/>
    </row>
    <row r="131" spans="3:13" s="105" customFormat="1" ht="12.75">
      <c r="C131" s="106"/>
      <c r="D131" s="104"/>
      <c r="M131" s="104"/>
    </row>
    <row r="132" spans="3:13" s="105" customFormat="1" ht="12.75">
      <c r="C132" s="106"/>
      <c r="D132" s="104"/>
      <c r="M132" s="104"/>
    </row>
    <row r="133" spans="3:13" s="105" customFormat="1" ht="12.75">
      <c r="C133" s="106"/>
      <c r="D133" s="104"/>
      <c r="M133" s="104"/>
    </row>
    <row r="134" spans="3:13" s="105" customFormat="1" ht="12.75">
      <c r="C134" s="106"/>
      <c r="D134" s="104"/>
      <c r="M134" s="104"/>
    </row>
    <row r="135" spans="3:13" s="105" customFormat="1" ht="12.75">
      <c r="C135" s="106"/>
      <c r="D135" s="104"/>
      <c r="M135" s="104"/>
    </row>
    <row r="136" spans="3:13" s="105" customFormat="1" ht="12.75">
      <c r="C136" s="106"/>
      <c r="D136" s="104"/>
      <c r="M136" s="104"/>
    </row>
    <row r="137" spans="3:13" s="105" customFormat="1" ht="12.75">
      <c r="C137" s="106"/>
      <c r="D137" s="104"/>
      <c r="M137" s="104"/>
    </row>
    <row r="138" spans="3:13" s="105" customFormat="1" ht="12.75">
      <c r="C138" s="106"/>
      <c r="D138" s="104"/>
      <c r="M138" s="104"/>
    </row>
    <row r="139" spans="3:13" s="105" customFormat="1" ht="12.75">
      <c r="C139" s="106"/>
      <c r="D139" s="104"/>
      <c r="M139" s="104"/>
    </row>
    <row r="140" spans="3:13" s="105" customFormat="1" ht="12.75">
      <c r="C140" s="106"/>
      <c r="D140" s="104"/>
      <c r="M140" s="104"/>
    </row>
    <row r="141" spans="3:13" s="105" customFormat="1" ht="12.75">
      <c r="C141" s="106"/>
      <c r="D141" s="104"/>
      <c r="M141" s="104"/>
    </row>
    <row r="142" spans="3:13" s="105" customFormat="1" ht="12.75">
      <c r="C142" s="106"/>
      <c r="D142" s="104"/>
      <c r="M142" s="104"/>
    </row>
    <row r="143" spans="3:13" s="105" customFormat="1" ht="12.75">
      <c r="C143" s="106"/>
      <c r="D143" s="104"/>
      <c r="M143" s="104"/>
    </row>
    <row r="144" spans="3:13" s="105" customFormat="1" ht="12.75">
      <c r="C144" s="106"/>
      <c r="D144" s="104"/>
      <c r="M144" s="104"/>
    </row>
    <row r="145" spans="3:13" s="105" customFormat="1" ht="12.75">
      <c r="C145" s="106"/>
      <c r="D145" s="104"/>
      <c r="M145" s="104"/>
    </row>
    <row r="146" spans="3:13" s="105" customFormat="1" ht="12.75">
      <c r="C146" s="106"/>
      <c r="D146" s="104"/>
      <c r="M146" s="104"/>
    </row>
    <row r="147" spans="3:13" s="105" customFormat="1" ht="12.75">
      <c r="C147" s="106"/>
      <c r="D147" s="104"/>
      <c r="M147" s="104"/>
    </row>
    <row r="148" spans="3:13" s="105" customFormat="1" ht="12.75">
      <c r="C148" s="106"/>
      <c r="D148" s="104"/>
      <c r="M148" s="104"/>
    </row>
    <row r="149" spans="3:13" s="105" customFormat="1" ht="12.75">
      <c r="C149" s="106"/>
      <c r="D149" s="104"/>
      <c r="M149" s="104"/>
    </row>
    <row r="150" spans="3:13" s="105" customFormat="1" ht="12.75">
      <c r="C150" s="106"/>
      <c r="D150" s="104"/>
      <c r="M150" s="104"/>
    </row>
    <row r="151" spans="3:13" s="105" customFormat="1" ht="12.75">
      <c r="C151" s="106"/>
      <c r="D151" s="104"/>
      <c r="M151" s="104"/>
    </row>
    <row r="152" spans="3:13" s="105" customFormat="1" ht="12.75">
      <c r="C152" s="106"/>
      <c r="D152" s="104"/>
      <c r="M152" s="104"/>
    </row>
    <row r="153" spans="3:13" s="105" customFormat="1" ht="12.75">
      <c r="C153" s="106"/>
      <c r="D153" s="104"/>
      <c r="M153" s="104"/>
    </row>
    <row r="154" spans="3:13" s="105" customFormat="1" ht="12.75">
      <c r="C154" s="106"/>
      <c r="D154" s="104"/>
      <c r="M154" s="104"/>
    </row>
    <row r="155" spans="3:13" s="105" customFormat="1" ht="12.75">
      <c r="C155" s="106"/>
      <c r="D155" s="104"/>
      <c r="M155" s="104"/>
    </row>
    <row r="156" spans="3:13" s="105" customFormat="1" ht="12.75">
      <c r="C156" s="106"/>
      <c r="D156" s="104"/>
      <c r="M156" s="104"/>
    </row>
    <row r="157" spans="3:13" s="105" customFormat="1" ht="12.75">
      <c r="C157" s="106"/>
      <c r="D157" s="104"/>
      <c r="M157" s="104"/>
    </row>
    <row r="158" spans="3:13" s="105" customFormat="1" ht="12.75">
      <c r="C158" s="106"/>
      <c r="D158" s="104"/>
      <c r="M158" s="104"/>
    </row>
    <row r="159" spans="3:13" s="105" customFormat="1" ht="12.75">
      <c r="C159" s="106"/>
      <c r="D159" s="104"/>
      <c r="M159" s="104"/>
    </row>
    <row r="160" spans="3:13" s="105" customFormat="1" ht="12.75">
      <c r="C160" s="106"/>
      <c r="D160" s="104"/>
      <c r="M160" s="104"/>
    </row>
    <row r="161" spans="3:13" s="105" customFormat="1" ht="12.75">
      <c r="C161" s="106"/>
      <c r="D161" s="104"/>
      <c r="M161" s="104"/>
    </row>
    <row r="162" spans="3:13" s="105" customFormat="1" ht="12.75">
      <c r="C162" s="106"/>
      <c r="D162" s="104"/>
      <c r="M162" s="104"/>
    </row>
    <row r="163" spans="3:13" s="105" customFormat="1" ht="12.75">
      <c r="C163" s="106"/>
      <c r="D163" s="104"/>
      <c r="M163" s="104"/>
    </row>
    <row r="164" spans="3:13" s="105" customFormat="1" ht="12.75">
      <c r="C164" s="106"/>
      <c r="D164" s="104"/>
      <c r="M164" s="104"/>
    </row>
    <row r="165" spans="3:13" s="105" customFormat="1" ht="12.75">
      <c r="C165" s="106"/>
      <c r="D165" s="104"/>
      <c r="M165" s="104"/>
    </row>
    <row r="166" spans="3:13" s="105" customFormat="1" ht="12.75">
      <c r="C166" s="106"/>
      <c r="D166" s="104"/>
      <c r="M166" s="104"/>
    </row>
    <row r="167" spans="3:13" s="105" customFormat="1" ht="12.75">
      <c r="C167" s="106"/>
      <c r="D167" s="104"/>
      <c r="M167" s="104"/>
    </row>
    <row r="168" spans="3:13" s="105" customFormat="1" ht="12.75">
      <c r="C168" s="106"/>
      <c r="D168" s="104"/>
      <c r="M168" s="104"/>
    </row>
    <row r="169" spans="3:13" s="105" customFormat="1" ht="12.75">
      <c r="C169" s="106"/>
      <c r="D169" s="104"/>
      <c r="M169" s="104"/>
    </row>
    <row r="170" spans="3:13" s="105" customFormat="1" ht="12.75">
      <c r="C170" s="106"/>
      <c r="D170" s="104"/>
      <c r="M170" s="104"/>
    </row>
    <row r="171" spans="3:13" s="105" customFormat="1" ht="12.75">
      <c r="C171" s="106"/>
      <c r="D171" s="104"/>
      <c r="M171" s="104"/>
    </row>
    <row r="172" spans="3:13" s="105" customFormat="1" ht="12.75">
      <c r="C172" s="106"/>
      <c r="D172" s="104"/>
      <c r="M172" s="104"/>
    </row>
    <row r="173" spans="3:13" s="105" customFormat="1" ht="12.75">
      <c r="C173" s="106"/>
      <c r="D173" s="104"/>
      <c r="M173" s="104"/>
    </row>
    <row r="174" spans="3:13" s="105" customFormat="1" ht="12.75">
      <c r="C174" s="106"/>
      <c r="D174" s="104"/>
      <c r="M174" s="104"/>
    </row>
    <row r="175" spans="3:13" s="105" customFormat="1" ht="12.75">
      <c r="C175" s="106"/>
      <c r="D175" s="104"/>
      <c r="M175" s="104"/>
    </row>
    <row r="176" spans="3:13" s="105" customFormat="1" ht="12.75">
      <c r="C176" s="106"/>
      <c r="D176" s="104"/>
      <c r="M176" s="104"/>
    </row>
    <row r="177" spans="3:13" s="105" customFormat="1" ht="12.75">
      <c r="C177" s="106"/>
      <c r="D177" s="104"/>
      <c r="M177" s="104"/>
    </row>
    <row r="178" spans="3:13" s="105" customFormat="1" ht="12.75">
      <c r="C178" s="106"/>
      <c r="D178" s="104"/>
      <c r="M178" s="104"/>
    </row>
    <row r="179" spans="3:13" s="105" customFormat="1" ht="12.75">
      <c r="C179" s="106"/>
      <c r="D179" s="104"/>
      <c r="M179" s="104"/>
    </row>
    <row r="180" spans="3:13" s="105" customFormat="1" ht="12.75">
      <c r="C180" s="106"/>
      <c r="D180" s="104"/>
      <c r="M180" s="104"/>
    </row>
    <row r="181" spans="3:13" s="105" customFormat="1" ht="12.75">
      <c r="C181" s="106"/>
      <c r="D181" s="104"/>
      <c r="M181" s="104"/>
    </row>
    <row r="182" spans="3:13" s="105" customFormat="1" ht="12.75">
      <c r="C182" s="106"/>
      <c r="D182" s="104"/>
      <c r="M182" s="104"/>
    </row>
    <row r="183" spans="3:13" s="105" customFormat="1" ht="12.75">
      <c r="C183" s="106"/>
      <c r="D183" s="104"/>
      <c r="M183" s="104"/>
    </row>
    <row r="184" spans="3:13" s="105" customFormat="1" ht="12.75">
      <c r="C184" s="106"/>
      <c r="D184" s="104"/>
      <c r="M184" s="104"/>
    </row>
    <row r="185" spans="3:13" s="105" customFormat="1" ht="12.75">
      <c r="C185" s="106"/>
      <c r="D185" s="104"/>
      <c r="M185" s="104"/>
    </row>
    <row r="186" spans="3:13" s="105" customFormat="1" ht="12.75">
      <c r="C186" s="106"/>
      <c r="D186" s="104"/>
      <c r="M186" s="104"/>
    </row>
    <row r="187" spans="3:13" s="105" customFormat="1" ht="12.75">
      <c r="C187" s="106"/>
      <c r="D187" s="104"/>
      <c r="M187" s="104"/>
    </row>
    <row r="188" spans="3:13" s="105" customFormat="1" ht="12.75">
      <c r="C188" s="106"/>
      <c r="D188" s="104"/>
      <c r="M188" s="104"/>
    </row>
    <row r="189" spans="3:13" s="105" customFormat="1" ht="12.75">
      <c r="C189" s="106"/>
      <c r="D189" s="104"/>
      <c r="M189" s="104"/>
    </row>
    <row r="190" spans="3:13" s="105" customFormat="1" ht="12.75">
      <c r="C190" s="106"/>
      <c r="D190" s="104"/>
      <c r="M190" s="104"/>
    </row>
    <row r="191" spans="3:13" s="105" customFormat="1" ht="12.75">
      <c r="C191" s="106"/>
      <c r="D191" s="104"/>
      <c r="M191" s="104"/>
    </row>
    <row r="192" spans="3:13" s="105" customFormat="1" ht="12.75">
      <c r="C192" s="106"/>
      <c r="D192" s="104"/>
      <c r="M192" s="104"/>
    </row>
    <row r="193" spans="3:13" s="105" customFormat="1" ht="12.75">
      <c r="C193" s="106"/>
      <c r="D193" s="104"/>
      <c r="M193" s="104"/>
    </row>
    <row r="194" spans="3:13" s="105" customFormat="1" ht="12.75">
      <c r="C194" s="106"/>
      <c r="D194" s="104"/>
      <c r="M194" s="104"/>
    </row>
    <row r="195" spans="3:13" s="105" customFormat="1" ht="12.75">
      <c r="C195" s="106"/>
      <c r="D195" s="104"/>
      <c r="M195" s="104"/>
    </row>
    <row r="196" spans="3:13" s="105" customFormat="1" ht="12.75">
      <c r="C196" s="106"/>
      <c r="D196" s="104"/>
      <c r="M196" s="104"/>
    </row>
    <row r="197" spans="3:13" s="105" customFormat="1" ht="12.75">
      <c r="C197" s="106"/>
      <c r="D197" s="104"/>
      <c r="M197" s="104"/>
    </row>
    <row r="198" spans="3:13" s="105" customFormat="1" ht="12.75">
      <c r="C198" s="106"/>
      <c r="D198" s="104"/>
      <c r="M198" s="104"/>
    </row>
    <row r="199" spans="3:13" s="105" customFormat="1" ht="12.75">
      <c r="C199" s="106"/>
      <c r="D199" s="104"/>
      <c r="M199" s="104"/>
    </row>
    <row r="200" spans="3:13" s="105" customFormat="1" ht="12.75">
      <c r="C200" s="106"/>
      <c r="D200" s="104"/>
      <c r="M200" s="104"/>
    </row>
    <row r="201" spans="3:13" s="105" customFormat="1" ht="12.75">
      <c r="C201" s="106"/>
      <c r="D201" s="104"/>
      <c r="M201" s="104"/>
    </row>
    <row r="202" spans="3:13" s="105" customFormat="1" ht="12.75">
      <c r="C202" s="106"/>
      <c r="D202" s="104"/>
      <c r="M202" s="104"/>
    </row>
    <row r="203" spans="3:13" s="105" customFormat="1" ht="12.75">
      <c r="C203" s="106"/>
      <c r="D203" s="104"/>
      <c r="M203" s="104"/>
    </row>
    <row r="204" spans="3:13" s="105" customFormat="1" ht="12.75">
      <c r="C204" s="106"/>
      <c r="D204" s="104"/>
      <c r="M204" s="104"/>
    </row>
    <row r="205" spans="3:13" s="105" customFormat="1" ht="12.75">
      <c r="C205" s="106"/>
      <c r="D205" s="104"/>
      <c r="M205" s="104"/>
    </row>
    <row r="206" spans="3:13" s="105" customFormat="1" ht="12.75">
      <c r="C206" s="106"/>
      <c r="D206" s="104"/>
      <c r="M206" s="104"/>
    </row>
    <row r="207" spans="3:13" s="105" customFormat="1" ht="12.75">
      <c r="C207" s="106"/>
      <c r="D207" s="104"/>
      <c r="M207" s="104"/>
    </row>
    <row r="208" spans="3:13" s="105" customFormat="1" ht="12.75">
      <c r="C208" s="106"/>
      <c r="D208" s="104"/>
      <c r="M208" s="104"/>
    </row>
    <row r="209" spans="3:13" s="105" customFormat="1" ht="12.75">
      <c r="C209" s="106"/>
      <c r="D209" s="104"/>
      <c r="M209" s="104"/>
    </row>
    <row r="210" spans="3:13" s="105" customFormat="1" ht="12.75">
      <c r="C210" s="106"/>
      <c r="D210" s="104"/>
      <c r="M210" s="104"/>
    </row>
    <row r="211" spans="3:13" s="105" customFormat="1" ht="12.75">
      <c r="C211" s="106"/>
      <c r="D211" s="104"/>
      <c r="M211" s="104"/>
    </row>
    <row r="212" spans="3:13" s="105" customFormat="1" ht="12.75">
      <c r="C212" s="106"/>
      <c r="D212" s="104"/>
      <c r="M212" s="104"/>
    </row>
    <row r="213" spans="3:13" s="105" customFormat="1" ht="12.75">
      <c r="C213" s="106"/>
      <c r="D213" s="104"/>
      <c r="M213" s="104"/>
    </row>
    <row r="214" spans="3:13" s="105" customFormat="1" ht="12.75">
      <c r="C214" s="106"/>
      <c r="D214" s="104"/>
      <c r="M214" s="104"/>
    </row>
    <row r="215" spans="3:13" s="105" customFormat="1" ht="12.75">
      <c r="C215" s="106"/>
      <c r="D215" s="104"/>
      <c r="M215" s="104"/>
    </row>
    <row r="216" spans="3:13" s="105" customFormat="1" ht="12.75">
      <c r="C216" s="106"/>
      <c r="D216" s="104"/>
      <c r="M216" s="104"/>
    </row>
    <row r="217" spans="3:13" s="105" customFormat="1" ht="12.75">
      <c r="C217" s="106"/>
      <c r="D217" s="104"/>
      <c r="M217" s="104"/>
    </row>
    <row r="218" spans="3:13" s="105" customFormat="1" ht="12.75">
      <c r="C218" s="106"/>
      <c r="D218" s="104"/>
      <c r="M218" s="104"/>
    </row>
    <row r="219" spans="3:13" s="105" customFormat="1" ht="12.75">
      <c r="C219" s="106"/>
      <c r="D219" s="104"/>
      <c r="M219" s="104"/>
    </row>
    <row r="220" spans="3:13" s="105" customFormat="1" ht="12.75">
      <c r="C220" s="106"/>
      <c r="D220" s="104"/>
      <c r="M220" s="104"/>
    </row>
    <row r="221" spans="3:13" s="105" customFormat="1" ht="12.75">
      <c r="C221" s="106"/>
      <c r="D221" s="104"/>
      <c r="M221" s="104"/>
    </row>
    <row r="222" spans="3:13" s="105" customFormat="1" ht="12.75">
      <c r="C222" s="106"/>
      <c r="D222" s="104"/>
      <c r="M222" s="104"/>
    </row>
    <row r="223" spans="3:13" s="105" customFormat="1" ht="12.75">
      <c r="C223" s="106"/>
      <c r="D223" s="104"/>
      <c r="M223" s="104"/>
    </row>
    <row r="224" spans="3:13" s="105" customFormat="1" ht="12.75">
      <c r="C224" s="106"/>
      <c r="D224" s="104"/>
      <c r="M224" s="104"/>
    </row>
    <row r="225" spans="3:13" s="105" customFormat="1" ht="12.75">
      <c r="C225" s="106"/>
      <c r="D225" s="104"/>
      <c r="M225" s="104"/>
    </row>
    <row r="226" spans="3:13" s="105" customFormat="1" ht="12.75">
      <c r="C226" s="106"/>
      <c r="D226" s="104"/>
      <c r="M226" s="104"/>
    </row>
    <row r="227" spans="3:13" s="105" customFormat="1" ht="12.75">
      <c r="C227" s="106"/>
      <c r="D227" s="104"/>
      <c r="M227" s="104"/>
    </row>
    <row r="228" spans="3:13" s="105" customFormat="1" ht="12.75">
      <c r="C228" s="106"/>
      <c r="D228" s="104"/>
      <c r="M228" s="104"/>
    </row>
    <row r="229" spans="3:13" s="105" customFormat="1" ht="12.75">
      <c r="C229" s="106"/>
      <c r="D229" s="104"/>
      <c r="M229" s="104"/>
    </row>
    <row r="230" spans="3:13" s="105" customFormat="1" ht="12.75">
      <c r="C230" s="106"/>
      <c r="D230" s="104"/>
      <c r="M230" s="104"/>
    </row>
    <row r="231" spans="3:13" s="105" customFormat="1" ht="12.75">
      <c r="C231" s="106"/>
      <c r="D231" s="104"/>
      <c r="M231" s="104"/>
    </row>
    <row r="232" spans="3:13" s="105" customFormat="1" ht="12.75">
      <c r="C232" s="106"/>
      <c r="D232" s="104"/>
      <c r="M232" s="104"/>
    </row>
    <row r="233" spans="3:13" s="105" customFormat="1" ht="12.75">
      <c r="C233" s="106"/>
      <c r="D233" s="104"/>
      <c r="M233" s="104"/>
    </row>
    <row r="234" spans="3:13" s="105" customFormat="1" ht="12.75">
      <c r="C234" s="106"/>
      <c r="D234" s="104"/>
      <c r="M234" s="104"/>
    </row>
    <row r="235" spans="3:13" s="105" customFormat="1" ht="12.75">
      <c r="C235" s="106"/>
      <c r="D235" s="104"/>
      <c r="M235" s="104"/>
    </row>
    <row r="236" spans="3:13" s="105" customFormat="1" ht="12.75">
      <c r="C236" s="106"/>
      <c r="D236" s="104"/>
      <c r="M236" s="104"/>
    </row>
    <row r="237" spans="3:13" s="105" customFormat="1" ht="12.75">
      <c r="C237" s="106"/>
      <c r="D237" s="104"/>
      <c r="M237" s="104"/>
    </row>
    <row r="238" spans="3:13" s="105" customFormat="1" ht="12.75">
      <c r="C238" s="106"/>
      <c r="D238" s="104"/>
      <c r="M238" s="104"/>
    </row>
    <row r="239" spans="3:13" s="105" customFormat="1" ht="12.75">
      <c r="C239" s="106"/>
      <c r="D239" s="104"/>
      <c r="M239" s="104"/>
    </row>
    <row r="240" spans="3:13" s="105" customFormat="1" ht="12.75">
      <c r="C240" s="106"/>
      <c r="D240" s="104"/>
      <c r="M240" s="104"/>
    </row>
    <row r="241" spans="3:13" s="105" customFormat="1" ht="12.75">
      <c r="C241" s="106"/>
      <c r="D241" s="104"/>
      <c r="M241" s="104"/>
    </row>
    <row r="242" spans="3:13" s="105" customFormat="1" ht="12.75">
      <c r="C242" s="106"/>
      <c r="D242" s="104"/>
      <c r="M242" s="104"/>
    </row>
    <row r="243" spans="3:13" s="105" customFormat="1" ht="12.75">
      <c r="C243" s="106"/>
      <c r="D243" s="104"/>
      <c r="M243" s="104"/>
    </row>
    <row r="244" spans="3:13" s="105" customFormat="1" ht="12.75">
      <c r="C244" s="106"/>
      <c r="D244" s="104"/>
      <c r="M244" s="104"/>
    </row>
    <row r="245" spans="3:13" s="105" customFormat="1" ht="12.75">
      <c r="C245" s="106"/>
      <c r="D245" s="104"/>
      <c r="M245" s="104"/>
    </row>
    <row r="246" spans="3:13" s="105" customFormat="1" ht="12.75">
      <c r="C246" s="106"/>
      <c r="D246" s="104"/>
      <c r="M246" s="104"/>
    </row>
    <row r="247" spans="3:13" s="105" customFormat="1" ht="12.75">
      <c r="C247" s="106"/>
      <c r="D247" s="104"/>
      <c r="M247" s="104"/>
    </row>
    <row r="248" spans="3:13" s="105" customFormat="1" ht="12.75">
      <c r="C248" s="106"/>
      <c r="D248" s="104"/>
      <c r="M248" s="104"/>
    </row>
    <row r="249" spans="3:13" s="105" customFormat="1" ht="12.75">
      <c r="C249" s="106"/>
      <c r="D249" s="104"/>
      <c r="M249" s="104"/>
    </row>
    <row r="250" spans="3:13" s="105" customFormat="1" ht="12.75">
      <c r="C250" s="106"/>
      <c r="D250" s="104"/>
      <c r="M250" s="104"/>
    </row>
    <row r="251" spans="3:13" s="105" customFormat="1" ht="12.75">
      <c r="C251" s="106"/>
      <c r="D251" s="104"/>
      <c r="M251" s="104"/>
    </row>
    <row r="252" spans="3:13" s="105" customFormat="1" ht="12.75">
      <c r="C252" s="106"/>
      <c r="D252" s="104"/>
      <c r="M252" s="104"/>
    </row>
    <row r="253" spans="3:13" s="105" customFormat="1" ht="12.75">
      <c r="C253" s="106"/>
      <c r="D253" s="104"/>
      <c r="M253" s="104"/>
    </row>
    <row r="254" spans="3:13" s="105" customFormat="1" ht="12.75">
      <c r="C254" s="106"/>
      <c r="D254" s="104"/>
      <c r="M254" s="104"/>
    </row>
    <row r="255" spans="3:13" s="105" customFormat="1" ht="12.75">
      <c r="C255" s="106"/>
      <c r="D255" s="104"/>
      <c r="M255" s="104"/>
    </row>
    <row r="256" spans="3:13" s="105" customFormat="1" ht="12.75">
      <c r="C256" s="106"/>
      <c r="D256" s="104"/>
      <c r="M256" s="104"/>
    </row>
    <row r="257" spans="3:13" s="105" customFormat="1" ht="12.75">
      <c r="C257" s="106"/>
      <c r="D257" s="104"/>
      <c r="M257" s="104"/>
    </row>
    <row r="258" spans="3:13" s="105" customFormat="1" ht="12.75">
      <c r="C258" s="106"/>
      <c r="D258" s="104"/>
      <c r="M258" s="104"/>
    </row>
    <row r="259" spans="3:13" s="105" customFormat="1" ht="12.75">
      <c r="C259" s="106"/>
      <c r="D259" s="104"/>
      <c r="M259" s="104"/>
    </row>
    <row r="260" spans="3:13" s="105" customFormat="1" ht="12.75">
      <c r="C260" s="106"/>
      <c r="D260" s="104"/>
      <c r="M260" s="104"/>
    </row>
    <row r="261" spans="3:13" s="105" customFormat="1" ht="12.75">
      <c r="C261" s="106"/>
      <c r="D261" s="104"/>
      <c r="M261" s="104"/>
    </row>
    <row r="262" spans="3:13" s="105" customFormat="1" ht="12.75">
      <c r="C262" s="106"/>
      <c r="D262" s="104"/>
      <c r="M262" s="104"/>
    </row>
    <row r="263" spans="3:13" s="105" customFormat="1" ht="12.75">
      <c r="C263" s="106"/>
      <c r="D263" s="104"/>
      <c r="M263" s="104"/>
    </row>
    <row r="264" spans="3:13" s="105" customFormat="1" ht="12.75">
      <c r="C264" s="106"/>
      <c r="D264" s="104"/>
      <c r="M264" s="104"/>
    </row>
    <row r="265" spans="3:13" s="105" customFormat="1" ht="12.75">
      <c r="C265" s="106"/>
      <c r="D265" s="104"/>
      <c r="M265" s="104"/>
    </row>
    <row r="266" spans="3:13" s="105" customFormat="1" ht="12.75">
      <c r="C266" s="106"/>
      <c r="D266" s="104"/>
      <c r="M266" s="104"/>
    </row>
    <row r="267" spans="3:13" s="105" customFormat="1" ht="12.75">
      <c r="C267" s="106"/>
      <c r="D267" s="104"/>
      <c r="M267" s="104"/>
    </row>
    <row r="268" spans="3:13" s="105" customFormat="1" ht="12.75">
      <c r="C268" s="106"/>
      <c r="D268" s="104"/>
      <c r="M268" s="104"/>
    </row>
    <row r="269" spans="3:13" s="105" customFormat="1" ht="12.75">
      <c r="C269" s="106"/>
      <c r="D269" s="104"/>
      <c r="M269" s="104"/>
    </row>
    <row r="270" spans="3:13" s="105" customFormat="1" ht="12.75">
      <c r="C270" s="106"/>
      <c r="D270" s="104"/>
      <c r="M270" s="104"/>
    </row>
    <row r="271" spans="3:13" s="105" customFormat="1" ht="12.75">
      <c r="C271" s="106"/>
      <c r="D271" s="104"/>
      <c r="M271" s="104"/>
    </row>
    <row r="272" spans="3:13" s="105" customFormat="1" ht="12.75">
      <c r="C272" s="106"/>
      <c r="D272" s="104"/>
      <c r="M272" s="104"/>
    </row>
    <row r="273" spans="3:13" s="105" customFormat="1" ht="12.75">
      <c r="C273" s="106"/>
      <c r="D273" s="104"/>
      <c r="M273" s="104"/>
    </row>
    <row r="274" spans="3:13" s="105" customFormat="1" ht="12.75">
      <c r="C274" s="106"/>
      <c r="D274" s="104"/>
      <c r="M274" s="104"/>
    </row>
    <row r="275" spans="3:13" s="105" customFormat="1" ht="12.75">
      <c r="C275" s="106"/>
      <c r="D275" s="104"/>
      <c r="M275" s="104"/>
    </row>
    <row r="276" spans="3:13" s="105" customFormat="1" ht="12.75">
      <c r="C276" s="106"/>
      <c r="D276" s="104"/>
      <c r="M276" s="104"/>
    </row>
    <row r="277" spans="3:13" s="105" customFormat="1" ht="12.75">
      <c r="C277" s="106"/>
      <c r="D277" s="104"/>
      <c r="M277" s="104"/>
    </row>
    <row r="278" spans="3:13" s="105" customFormat="1" ht="12.75">
      <c r="C278" s="106"/>
      <c r="D278" s="104"/>
      <c r="M278" s="104"/>
    </row>
    <row r="279" spans="3:13" s="105" customFormat="1" ht="12.75">
      <c r="C279" s="106"/>
      <c r="D279" s="104"/>
      <c r="M279" s="104"/>
    </row>
    <row r="280" spans="3:13" s="105" customFormat="1" ht="12.75">
      <c r="C280" s="106"/>
      <c r="D280" s="104"/>
      <c r="M280" s="104"/>
    </row>
    <row r="281" spans="3:13" s="105" customFormat="1" ht="12.75">
      <c r="C281" s="106"/>
      <c r="D281" s="104"/>
      <c r="M281" s="104"/>
    </row>
    <row r="282" spans="3:13" s="105" customFormat="1" ht="12.75">
      <c r="C282" s="106"/>
      <c r="D282" s="104"/>
      <c r="M282" s="104"/>
    </row>
    <row r="283" spans="3:13" s="105" customFormat="1" ht="12.75">
      <c r="C283" s="106"/>
      <c r="D283" s="104"/>
      <c r="M283" s="104"/>
    </row>
    <row r="284" spans="3:13" s="105" customFormat="1" ht="12.75">
      <c r="C284" s="106"/>
      <c r="D284" s="104"/>
      <c r="M284" s="104"/>
    </row>
    <row r="285" spans="3:13" s="105" customFormat="1" ht="12.75">
      <c r="C285" s="106"/>
      <c r="D285" s="104"/>
      <c r="M285" s="104"/>
    </row>
    <row r="286" spans="3:13" s="105" customFormat="1" ht="12.75">
      <c r="C286" s="106"/>
      <c r="D286" s="104"/>
      <c r="M286" s="104"/>
    </row>
    <row r="287" spans="3:13" s="105" customFormat="1" ht="12.75">
      <c r="C287" s="106"/>
      <c r="D287" s="104"/>
      <c r="M287" s="104"/>
    </row>
    <row r="288" spans="3:13" s="105" customFormat="1" ht="12.75">
      <c r="C288" s="106"/>
      <c r="D288" s="104"/>
      <c r="M288" s="104"/>
    </row>
    <row r="289" spans="3:13" s="105" customFormat="1" ht="12.75">
      <c r="C289" s="106"/>
      <c r="D289" s="104"/>
      <c r="M289" s="104"/>
    </row>
    <row r="290" spans="3:13" s="105" customFormat="1" ht="12.75">
      <c r="C290" s="106"/>
      <c r="D290" s="104"/>
      <c r="M290" s="104"/>
    </row>
    <row r="291" spans="3:13" s="105" customFormat="1" ht="12.75">
      <c r="C291" s="106"/>
      <c r="D291" s="104"/>
      <c r="M291" s="104"/>
    </row>
    <row r="292" spans="3:13" s="105" customFormat="1" ht="12.75">
      <c r="C292" s="106"/>
      <c r="D292" s="104"/>
      <c r="M292" s="104"/>
    </row>
    <row r="293" spans="3:13" s="105" customFormat="1" ht="12.75">
      <c r="C293" s="106"/>
      <c r="D293" s="104"/>
      <c r="M293" s="104"/>
    </row>
    <row r="294" spans="3:13" s="105" customFormat="1" ht="12.75">
      <c r="C294" s="106"/>
      <c r="D294" s="104"/>
      <c r="M294" s="104"/>
    </row>
    <row r="295" spans="3:13" s="105" customFormat="1" ht="12.75">
      <c r="C295" s="106"/>
      <c r="D295" s="104"/>
      <c r="M295" s="104"/>
    </row>
    <row r="296" spans="3:13" s="105" customFormat="1" ht="12.75">
      <c r="C296" s="106"/>
      <c r="D296" s="104"/>
      <c r="M296" s="104"/>
    </row>
    <row r="297" spans="3:13" s="105" customFormat="1" ht="12.75">
      <c r="C297" s="106"/>
      <c r="D297" s="104"/>
      <c r="M297" s="104"/>
    </row>
    <row r="298" spans="3:13" s="105" customFormat="1" ht="12.75">
      <c r="C298" s="106"/>
      <c r="D298" s="104"/>
      <c r="M298" s="104"/>
    </row>
    <row r="299" spans="3:13" s="105" customFormat="1" ht="12.75">
      <c r="C299" s="106"/>
      <c r="D299" s="104"/>
      <c r="M299" s="104"/>
    </row>
    <row r="300" spans="3:13" s="105" customFormat="1" ht="12.75">
      <c r="C300" s="106"/>
      <c r="D300" s="104"/>
      <c r="M300" s="104"/>
    </row>
    <row r="301" spans="3:13" s="105" customFormat="1" ht="12.75">
      <c r="C301" s="106"/>
      <c r="D301" s="104"/>
      <c r="M301" s="104"/>
    </row>
    <row r="302" spans="3:13" s="105" customFormat="1" ht="12.75">
      <c r="C302" s="106"/>
      <c r="D302" s="104"/>
      <c r="M302" s="104"/>
    </row>
    <row r="303" spans="3:13" s="105" customFormat="1" ht="12.75">
      <c r="C303" s="106"/>
      <c r="D303" s="104"/>
      <c r="M303" s="104"/>
    </row>
    <row r="304" spans="3:13" s="105" customFormat="1" ht="12.75">
      <c r="C304" s="106"/>
      <c r="D304" s="104"/>
      <c r="M304" s="104"/>
    </row>
    <row r="305" spans="3:13" s="105" customFormat="1" ht="12.75">
      <c r="C305" s="106"/>
      <c r="D305" s="104"/>
      <c r="M305" s="104"/>
    </row>
    <row r="306" spans="3:13" s="105" customFormat="1" ht="12.75">
      <c r="C306" s="106"/>
      <c r="D306" s="104"/>
      <c r="M306" s="104"/>
    </row>
    <row r="307" spans="4:13" s="105" customFormat="1" ht="12.75">
      <c r="D307" s="104"/>
      <c r="M307" s="104"/>
    </row>
    <row r="308" spans="4:13" s="105" customFormat="1" ht="12.75">
      <c r="D308" s="104"/>
      <c r="M308" s="104"/>
    </row>
    <row r="309" spans="4:13" s="105" customFormat="1" ht="12.75">
      <c r="D309" s="104"/>
      <c r="M309" s="104"/>
    </row>
    <row r="310" spans="4:13" s="105" customFormat="1" ht="12.75">
      <c r="D310" s="104"/>
      <c r="M310" s="104"/>
    </row>
    <row r="311" spans="4:13" s="105" customFormat="1" ht="12.75">
      <c r="D311" s="104"/>
      <c r="M311" s="104"/>
    </row>
    <row r="312" spans="4:13" s="105" customFormat="1" ht="12.75">
      <c r="D312" s="104"/>
      <c r="M312" s="104"/>
    </row>
    <row r="313" spans="4:13" s="105" customFormat="1" ht="12.75">
      <c r="D313" s="104"/>
      <c r="M313" s="104"/>
    </row>
    <row r="314" spans="4:13" s="105" customFormat="1" ht="12.75">
      <c r="D314" s="104"/>
      <c r="M314" s="104"/>
    </row>
    <row r="315" spans="4:13" s="105" customFormat="1" ht="12.75">
      <c r="D315" s="104"/>
      <c r="M315" s="104"/>
    </row>
    <row r="316" spans="4:13" s="105" customFormat="1" ht="12.75">
      <c r="D316" s="104"/>
      <c r="M316" s="104"/>
    </row>
    <row r="317" spans="4:13" s="105" customFormat="1" ht="12.75">
      <c r="D317" s="104"/>
      <c r="M317" s="104"/>
    </row>
    <row r="318" spans="4:13" s="105" customFormat="1" ht="12.75">
      <c r="D318" s="104"/>
      <c r="M318" s="104"/>
    </row>
    <row r="319" spans="4:13" s="105" customFormat="1" ht="12.75">
      <c r="D319" s="104"/>
      <c r="M319" s="104"/>
    </row>
    <row r="320" spans="4:13" s="105" customFormat="1" ht="12.75">
      <c r="D320" s="104"/>
      <c r="M320" s="104"/>
    </row>
    <row r="321" spans="4:13" s="105" customFormat="1" ht="12.75">
      <c r="D321" s="104"/>
      <c r="M321" s="104"/>
    </row>
    <row r="322" spans="4:13" s="105" customFormat="1" ht="12.75">
      <c r="D322" s="104"/>
      <c r="M322" s="104"/>
    </row>
    <row r="323" spans="4:13" s="105" customFormat="1" ht="12.75">
      <c r="D323" s="104"/>
      <c r="M323" s="104"/>
    </row>
    <row r="324" spans="4:13" s="105" customFormat="1" ht="12.75">
      <c r="D324" s="104"/>
      <c r="M324" s="104"/>
    </row>
    <row r="325" spans="4:13" s="105" customFormat="1" ht="12.75">
      <c r="D325" s="104"/>
      <c r="M325" s="104"/>
    </row>
    <row r="326" spans="4:13" s="105" customFormat="1" ht="12.75">
      <c r="D326" s="104"/>
      <c r="M326" s="104"/>
    </row>
    <row r="327" spans="4:13" s="105" customFormat="1" ht="12.75">
      <c r="D327" s="104"/>
      <c r="M327" s="104"/>
    </row>
    <row r="328" spans="4:13" s="105" customFormat="1" ht="12.75">
      <c r="D328" s="104"/>
      <c r="M328" s="104"/>
    </row>
    <row r="329" spans="4:13" s="105" customFormat="1" ht="12.75">
      <c r="D329" s="104"/>
      <c r="M329" s="104"/>
    </row>
    <row r="330" spans="4:13" s="105" customFormat="1" ht="12.75">
      <c r="D330" s="104"/>
      <c r="M330" s="104"/>
    </row>
  </sheetData>
  <sheetProtection algorithmName="SHA-512" hashValue="/1kK0K1eKfsmX8YKzx436Nw+bnaIV+yDqDugjxdFDBymbIdGaH/3aU6vg2T3qO9RooMiLOwWx47LGAYKbsYb+w==" saltValue="y53nLfZvXFkI1BXZoWGK3g==" spinCount="100000" sheet="1" objects="1" scenarios="1"/>
  <mergeCells count="5">
    <mergeCell ref="A1:K1"/>
    <mergeCell ref="A2:J2"/>
    <mergeCell ref="A3:K3"/>
    <mergeCell ref="A4:K4"/>
    <mergeCell ref="A5:K5"/>
  </mergeCells>
  <conditionalFormatting sqref="M8:O17">
    <cfRule type="containsText" priority="1" dxfId="0" operator="containsText" text="CH">
      <formula>NOT(ISERROR(SEARCH("CH",M8)))</formula>
    </cfRule>
  </conditionalFormatting>
  <pageMargins left="0.1968503937007874" right="0.1968503937007874" top="0.3937007874015748" bottom="0.3937007874015748" header="0.31496062992125984" footer="0.31496062992125984"/>
  <pageSetup fitToHeight="19" orientation="landscape" paperSize="9" scale="67" r:id="rId3"/>
  <legacyDrawing r:id="rId2"/>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16</vt:i4>
      </vt:variant>
    </vt:vector>
  </HeadingPairs>
  <TitlesOfParts>
    <vt:vector size="16" baseType="lpstr">
      <vt:lpstr>UVOD</vt:lpstr>
      <vt:lpstr>XML_export</vt:lpstr>
      <vt:lpstr>ZAKL_DATA</vt:lpstr>
      <vt:lpstr>Hlavička KH</vt:lpstr>
      <vt:lpstr>A.1</vt:lpstr>
      <vt:lpstr>A.2</vt:lpstr>
      <vt:lpstr>A.3</vt:lpstr>
      <vt:lpstr>A.4</vt:lpstr>
      <vt:lpstr>B.1</vt:lpstr>
      <vt:lpstr>B.2</vt:lpstr>
      <vt:lpstr>A.5_B.3</vt:lpstr>
      <vt:lpstr>XML Export</vt:lpstr>
      <vt:lpstr>XML_tabulka</vt:lpstr>
      <vt:lpstr>2str_DPH_kontrola</vt:lpstr>
      <vt:lpstr>Obory činnosti</vt:lpstr>
      <vt:lpstr>Finanční úřady</vt:lpstr>
    </vt:vector>
  </TitlesOfParts>
  <Template/>
  <Manager/>
  <Company>ASPEKT HM s.r.o.</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mgr. Martin ŠTĚPÁN</dc:creator>
  <cp:keywords/>
  <dc:description/>
  <cp:lastModifiedBy>Martin Štěpán</cp:lastModifiedBy>
  <cp:lastPrinted>2016-01-12T12:36:21Z</cp:lastPrinted>
  <dcterms:created xsi:type="dcterms:W3CDTF">2000-12-13T13:09:15Z</dcterms:created>
  <dcterms:modified xsi:type="dcterms:W3CDTF">2026-02-06T18:14:36Z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olution ID">
    <vt:lpwstr>None</vt:lpwstr>
  </property>
</Properties>
</file>